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 Asus\Desktop\"/>
    </mc:Choice>
  </mc:AlternateContent>
  <xr:revisionPtr revIDLastSave="0" documentId="8_{16249513-3333-4F56-835F-C675622BC86A}" xr6:coauthVersionLast="41" xr6:coauthVersionMax="41" xr10:uidLastSave="{00000000-0000-0000-0000-000000000000}"/>
  <bookViews>
    <workbookView xWindow="-108" yWindow="-108" windowWidth="23256" windowHeight="13176" activeTab="2" xr2:uid="{00000000-000D-0000-FFFF-FFFF00000000}"/>
  </bookViews>
  <sheets>
    <sheet name="Speedo input" sheetId="3" r:id="rId1"/>
    <sheet name="Setup dashboard" sheetId="2" r:id="rId2"/>
    <sheet name="Dashboard" sheetId="1" r:id="rId3"/>
  </sheets>
  <definedNames>
    <definedName name="_xlnm.Print_Area" localSheetId="2">Dashboard!$A$1:$V$76</definedName>
    <definedName name="Detail1">'Speedo input'!$G$4</definedName>
    <definedName name="Detail2">'Speedo input'!$G$8</definedName>
    <definedName name="Detail3">'Speedo input'!#REF!</definedName>
    <definedName name="Detail4">'Speedo input'!$G$16</definedName>
    <definedName name="Subject1">'Speedo input'!$G$3</definedName>
    <definedName name="Subject2">'Speedo input'!$G$7</definedName>
    <definedName name="Subject3">'Speedo input'!#REF!</definedName>
    <definedName name="Subject4">'Speedo input'!$G$15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2" l="1"/>
  <c r="F3" i="2"/>
  <c r="F20" i="2"/>
  <c r="F19" i="2"/>
  <c r="F18" i="2"/>
  <c r="F11" i="2"/>
  <c r="F12" i="2"/>
  <c r="A62" i="1" l="1"/>
  <c r="A61" i="1"/>
  <c r="A47" i="1"/>
  <c r="A46" i="1"/>
  <c r="A32" i="1"/>
  <c r="A31" i="1"/>
  <c r="A17" i="1"/>
  <c r="A16" i="1"/>
  <c r="A2" i="1"/>
  <c r="A1" i="1"/>
  <c r="F17" i="2"/>
  <c r="H17" i="2"/>
  <c r="J17" i="2" s="1"/>
  <c r="H18" i="2"/>
  <c r="J18" i="2" s="1"/>
  <c r="H19" i="2"/>
  <c r="J19" i="2" s="1"/>
  <c r="H20" i="2"/>
  <c r="J20" i="2" s="1"/>
  <c r="F9" i="2" l="1"/>
  <c r="H3" i="2"/>
  <c r="J3" i="2" s="1"/>
  <c r="H4" i="2"/>
  <c r="J4" i="2" s="1"/>
  <c r="H5" i="2"/>
  <c r="J5" i="2" s="1"/>
  <c r="H6" i="2"/>
  <c r="J6" i="2" s="1"/>
  <c r="H7" i="2"/>
  <c r="J7" i="2" s="1"/>
  <c r="H8" i="2"/>
  <c r="J8" i="2" s="1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J16" i="2" s="1"/>
  <c r="F5" i="2"/>
  <c r="F6" i="2"/>
  <c r="F7" i="2"/>
  <c r="F8" i="2"/>
  <c r="F10" i="2"/>
  <c r="F13" i="2"/>
  <c r="F14" i="2"/>
  <c r="F15" i="2"/>
  <c r="F16" i="2"/>
  <c r="F1" i="2"/>
  <c r="H1" i="2"/>
  <c r="J1" i="2" s="1"/>
  <c r="F2" i="2"/>
  <c r="H2" i="2" l="1"/>
  <c r="J2" i="2" s="1"/>
</calcChain>
</file>

<file path=xl/sharedStrings.xml><?xml version="1.0" encoding="utf-8"?>
<sst xmlns="http://schemas.openxmlformats.org/spreadsheetml/2006/main" count="90" uniqueCount="70">
  <si>
    <t>Labels</t>
  </si>
  <si>
    <t>All dashboards</t>
  </si>
  <si>
    <t>Dial</t>
  </si>
  <si>
    <t>Scale</t>
  </si>
  <si>
    <t>Current</t>
  </si>
  <si>
    <t>Speedometer 1</t>
  </si>
  <si>
    <t>Speedometer 2</t>
  </si>
  <si>
    <t>Speedometer 5</t>
  </si>
  <si>
    <t>Speedometer 6</t>
  </si>
  <si>
    <t>Speedometer 7</t>
  </si>
  <si>
    <t>Speedometer 8</t>
  </si>
  <si>
    <t>Speedometer 9</t>
  </si>
  <si>
    <t>Speedometer 10</t>
  </si>
  <si>
    <t>Speedometer 11</t>
  </si>
  <si>
    <t>Speedometer 12</t>
  </si>
  <si>
    <t>Total</t>
  </si>
  <si>
    <t>Speedometer 3</t>
  </si>
  <si>
    <t>Speedometer 4</t>
  </si>
  <si>
    <t>Speedometer 13</t>
  </si>
  <si>
    <t>Speedometer 14</t>
  </si>
  <si>
    <t>Speedometer 15</t>
  </si>
  <si>
    <t>Speedometer 16</t>
  </si>
  <si>
    <t>Speedometer 17</t>
  </si>
  <si>
    <t>Speedometer 18</t>
  </si>
  <si>
    <t>Speedometer 19</t>
  </si>
  <si>
    <t>Speedometer 20</t>
  </si>
  <si>
    <t>Block1</t>
  </si>
  <si>
    <t>Sub1</t>
  </si>
  <si>
    <t>Block2</t>
  </si>
  <si>
    <t>Sub2</t>
  </si>
  <si>
    <t>Block3</t>
  </si>
  <si>
    <t>Sub3</t>
  </si>
  <si>
    <t>Block4</t>
  </si>
  <si>
    <t>Sub4</t>
  </si>
  <si>
    <t>Block5</t>
  </si>
  <si>
    <t>Sub5</t>
  </si>
  <si>
    <t>Text blocks</t>
  </si>
  <si>
    <t>Speedometer titles</t>
  </si>
  <si>
    <t>Meters</t>
  </si>
  <si>
    <t xml:space="preserve">Text for dash </t>
  </si>
  <si>
    <t>Title 1</t>
  </si>
  <si>
    <t>Title 2</t>
  </si>
  <si>
    <t>Title 3</t>
  </si>
  <si>
    <t>Title 4</t>
  </si>
  <si>
    <t>Title 5</t>
  </si>
  <si>
    <t>Title 6</t>
  </si>
  <si>
    <t>Title 7</t>
  </si>
  <si>
    <t>Title 8</t>
  </si>
  <si>
    <t>Title 9</t>
  </si>
  <si>
    <t>Title 10</t>
  </si>
  <si>
    <t>Title 11</t>
  </si>
  <si>
    <t>Title 12</t>
  </si>
  <si>
    <t>Title 13</t>
  </si>
  <si>
    <t>Title 14</t>
  </si>
  <si>
    <t>Title 15</t>
  </si>
  <si>
    <t>Title 16</t>
  </si>
  <si>
    <t>Title 17</t>
  </si>
  <si>
    <t>Title 18</t>
  </si>
  <si>
    <t>Title 19</t>
  </si>
  <si>
    <t>Title 20</t>
  </si>
  <si>
    <t>This is block1 text</t>
  </si>
  <si>
    <t>This is block2 text</t>
  </si>
  <si>
    <t>This is block3 text</t>
  </si>
  <si>
    <t>This is block4 text</t>
  </si>
  <si>
    <t>This is block5 text</t>
  </si>
  <si>
    <t>This is a second line of text that belongs to block1</t>
  </si>
  <si>
    <t>This is a second line of text that belongs to block2</t>
  </si>
  <si>
    <t>This is a second line of text that belongs to block3</t>
  </si>
  <si>
    <t>This is a second line of text that belongs to block4</t>
  </si>
  <si>
    <t>This is a second line of text that belongs to block5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</si>
</sst>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5" fillId="3" borderId="13" xfId="0" applyFont="1" applyFill="1" applyBorder="1"/>
    <xf numFmtId="0" fontId="5" fillId="3" borderId="14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6" fillId="3" borderId="16" xfId="0" applyFont="1" applyFill="1" applyBorder="1"/>
    <xf numFmtId="0" fontId="0" fillId="3" borderId="0" xfId="0" applyFill="1"/>
    <xf numFmtId="0" fontId="0" fillId="3" borderId="17" xfId="0" applyFill="1" applyBorder="1"/>
    <xf numFmtId="0" fontId="0" fillId="0" borderId="16" xfId="0" applyBorder="1"/>
    <xf numFmtId="0" fontId="0" fillId="0" borderId="17" xfId="0" applyBorder="1"/>
    <xf numFmtId="0" fontId="5" fillId="3" borderId="16" xfId="0" applyFont="1" applyFill="1" applyBorder="1"/>
    <xf numFmtId="0" fontId="5" fillId="3" borderId="0" xfId="0" applyFont="1" applyFill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0" xfId="0" applyBorder="1"/>
    <xf numFmtId="0" fontId="3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" fontId="0" fillId="0" borderId="7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11" xfId="0" applyBorder="1"/>
    <xf numFmtId="0" fontId="3" fillId="0" borderId="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" fontId="0" fillId="0" borderId="8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9" fontId="0" fillId="0" borderId="8" xfId="0" applyNumberFormat="1" applyBorder="1"/>
    <xf numFmtId="1" fontId="0" fillId="0" borderId="11" xfId="0" applyNumberFormat="1" applyBorder="1"/>
    <xf numFmtId="9" fontId="0" fillId="0" borderId="8" xfId="0" applyNumberForma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2" xfId="0" applyBorder="1"/>
    <xf numFmtId="0" fontId="3" fillId="0" borderId="5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" fontId="0" fillId="0" borderId="9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/>
    <xf numFmtId="0" fontId="10" fillId="0" borderId="0" xfId="0" applyFont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'Setup dashboard'!$F$2</c:f>
          <c:strCache>
            <c:ptCount val="1"/>
            <c:pt idx="0">
              <c:v>Title 2 1150/1258</c:v>
            </c:pt>
          </c:strCache>
        </c:strRef>
      </c:tx>
      <c:layout>
        <c:manualLayout>
          <c:xMode val="edge"/>
          <c:yMode val="edge"/>
          <c:x val="0.13430151202281271"/>
          <c:y val="0.86166666666666669"/>
        </c:manualLayout>
      </c:layout>
      <c:overlay val="0"/>
      <c:txPr>
        <a:bodyPr/>
        <a:lstStyle/>
        <a:p>
          <a:pPr>
            <a:defRPr sz="900"/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4798863156889125"/>
          <c:y val="2.8437070366204225E-2"/>
          <c:w val="0.72828265438536433"/>
          <c:h val="0.97156292963379576"/>
        </c:manualLayout>
      </c:layout>
      <c:doughnutChart>
        <c:varyColors val="1"/>
        <c:ser>
          <c:idx val="0"/>
          <c:order val="0"/>
          <c:tx>
            <c:strRef>
              <c:f>'Setup dashboard'!$A$2</c:f>
              <c:strCache>
                <c:ptCount val="1"/>
                <c:pt idx="0">
                  <c:v>Dial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CA65-4E33-BD61-3A2F6F3D5747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ysClr val="windowText" lastClr="000000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1-CA65-4E33-BD61-3A2F6F3D5747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F78609"/>
                  </a:gs>
                  <a:gs pos="50000">
                    <a:srgbClr val="FFFF00"/>
                  </a:gs>
                  <a:gs pos="100000">
                    <a:srgbClr val="9BBB59">
                      <a:lumMod val="60000"/>
                      <a:lumOff val="40000"/>
                    </a:srgb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2-CA65-4E33-BD61-3A2F6F3D5747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3">
                      <a:lumMod val="60000"/>
                      <a:lumOff val="40000"/>
                    </a:scheme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00B050"/>
                  </a:gs>
                </a:gsLst>
                <a:lin ang="27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3-CA65-4E33-BD61-3A2F6F3D574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A65-4E33-BD61-3A2F6F3D574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A65-4E33-BD61-3A2F6F3D574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A65-4E33-BD61-3A2F6F3D574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A65-4E33-BD61-3A2F6F3D574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A65-4E33-BD61-3A2F6F3D574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CA65-4E33-BD61-3A2F6F3D574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CA65-4E33-BD61-3A2F6F3D5747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CA65-4E33-BD61-3A2F6F3D5747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dashboard'!$A$3:$A$6</c:f>
              <c:numCache>
                <c:formatCode>0</c:formatCode>
                <c:ptCount val="4"/>
                <c:pt idx="0">
                  <c:v>180</c:v>
                </c:pt>
                <c:pt idx="1">
                  <c:v>45</c:v>
                </c:pt>
                <c:pt idx="2">
                  <c:v>90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A65-4E33-BD61-3A2F6F3D5747}"/>
            </c:ext>
          </c:extLst>
        </c:ser>
        <c:ser>
          <c:idx val="1"/>
          <c:order val="1"/>
          <c:tx>
            <c:strRef>
              <c:f>'Setup dashboard'!$B$2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D-CA65-4E33-BD61-3A2F6F3D57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CA65-4E33-BD61-3A2F6F3D574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F-CA65-4E33-BD61-3A2F6F3D574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0-CA65-4E33-BD61-3A2F6F3D574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1-CA65-4E33-BD61-3A2F6F3D574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2-CA65-4E33-BD61-3A2F6F3D574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3-CA65-4E33-BD61-3A2F6F3D574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4-CA65-4E33-BD61-3A2F6F3D574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5-CA65-4E33-BD61-3A2F6F3D574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6-CA65-4E33-BD61-3A2F6F3D574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7-CA65-4E33-BD61-3A2F6F3D5747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8-CA65-4E33-BD61-3A2F6F3D5747}"/>
              </c:ext>
            </c:extLst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900"/>
                  </a:pPr>
                  <a:endParaRPr lang="nl-NL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CA65-4E33-BD61-3A2F6F3D5747}"/>
                </c:ext>
              </c:extLst>
            </c:dLbl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dashboard'!$B$3:$B$14</c:f>
              <c:numCache>
                <c:formatCode>0</c:formatCode>
                <c:ptCount val="12"/>
                <c:pt idx="0">
                  <c:v>180</c:v>
                </c:pt>
                <c:pt idx="1">
                  <c:v>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A65-4E33-BD61-3A2F6F3D5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  <c:pieChart>
        <c:varyColors val="1"/>
        <c:ser>
          <c:idx val="2"/>
          <c:order val="2"/>
          <c:tx>
            <c:v>Needle</c:v>
          </c:tx>
          <c:spPr>
            <a:noFill/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A-CA65-4E33-BD61-3A2F6F3D5747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CA65-4E33-BD61-3A2F6F3D5747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CA65-4E33-BD61-3A2F6F3D5747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CA65-4E33-BD61-3A2F6F3D5747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dashboard'!$G$2:$J$2</c:f>
              <c:numCache>
                <c:formatCode>0</c:formatCode>
                <c:ptCount val="4"/>
                <c:pt idx="0">
                  <c:v>180</c:v>
                </c:pt>
                <c:pt idx="1">
                  <c:v>162.80000000000001</c:v>
                </c:pt>
                <c:pt idx="2">
                  <c:v>1</c:v>
                </c:pt>
                <c:pt idx="3">
                  <c:v>16.199999999999989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A65-4E33-BD61-3A2F6F3D5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'Setup dashboard'!$F$3</c:f>
          <c:strCache>
            <c:ptCount val="1"/>
            <c:pt idx="0">
              <c:v>Title 3 0/100</c:v>
            </c:pt>
          </c:strCache>
        </c:strRef>
      </c:tx>
      <c:layout>
        <c:manualLayout>
          <c:xMode val="edge"/>
          <c:yMode val="edge"/>
          <c:x val="0.39847058022646303"/>
          <c:y val="0.86166666666666658"/>
        </c:manualLayout>
      </c:layout>
      <c:overlay val="0"/>
      <c:txPr>
        <a:bodyPr/>
        <a:lstStyle/>
        <a:p>
          <a:pPr>
            <a:defRPr sz="900"/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4798863156889125"/>
          <c:y val="2.8437070366204225E-2"/>
          <c:w val="0.72828265438536433"/>
          <c:h val="0.97156292963379576"/>
        </c:manualLayout>
      </c:layout>
      <c:doughnutChart>
        <c:varyColors val="1"/>
        <c:ser>
          <c:idx val="0"/>
          <c:order val="0"/>
          <c:tx>
            <c:strRef>
              <c:f>'Setup dashboard'!$A$2</c:f>
              <c:strCache>
                <c:ptCount val="1"/>
                <c:pt idx="0">
                  <c:v>Dial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9B4E-49AF-B2BD-41A98766D097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ysClr val="windowText" lastClr="000000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3-9B4E-49AF-B2BD-41A98766D097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F78609"/>
                  </a:gs>
                  <a:gs pos="50000">
                    <a:srgbClr val="FFFF00"/>
                  </a:gs>
                  <a:gs pos="100000">
                    <a:srgbClr val="9BBB59">
                      <a:lumMod val="60000"/>
                      <a:lumOff val="40000"/>
                    </a:srgb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5-9B4E-49AF-B2BD-41A98766D097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3">
                      <a:lumMod val="60000"/>
                      <a:lumOff val="40000"/>
                    </a:scheme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00B050"/>
                  </a:gs>
                </a:gsLst>
                <a:lin ang="27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7-9B4E-49AF-B2BD-41A98766D09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9B4E-49AF-B2BD-41A98766D09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9B4E-49AF-B2BD-41A98766D09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9B4E-49AF-B2BD-41A98766D09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9B4E-49AF-B2BD-41A98766D09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9B4E-49AF-B2BD-41A98766D09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9B4E-49AF-B2BD-41A98766D09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9B4E-49AF-B2BD-41A98766D097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9B4E-49AF-B2BD-41A98766D097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dashboard'!$A$3:$A$6</c:f>
              <c:numCache>
                <c:formatCode>0</c:formatCode>
                <c:ptCount val="4"/>
                <c:pt idx="0">
                  <c:v>180</c:v>
                </c:pt>
                <c:pt idx="1">
                  <c:v>45</c:v>
                </c:pt>
                <c:pt idx="2">
                  <c:v>90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B4E-49AF-B2BD-41A98766D097}"/>
            </c:ext>
          </c:extLst>
        </c:ser>
        <c:ser>
          <c:idx val="1"/>
          <c:order val="1"/>
          <c:tx>
            <c:strRef>
              <c:f>'Setup dashboard'!$B$2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1-9B4E-49AF-B2BD-41A98766D0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2-9B4E-49AF-B2BD-41A98766D09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9B4E-49AF-B2BD-41A98766D09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4-9B4E-49AF-B2BD-41A98766D09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5-9B4E-49AF-B2BD-41A98766D09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6-9B4E-49AF-B2BD-41A98766D09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7-9B4E-49AF-B2BD-41A98766D09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8-9B4E-49AF-B2BD-41A98766D09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9B4E-49AF-B2BD-41A98766D09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A-9B4E-49AF-B2BD-41A98766D09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B-9B4E-49AF-B2BD-41A98766D097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C-9B4E-49AF-B2BD-41A98766D097}"/>
              </c:ext>
            </c:extLst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900"/>
                  </a:pPr>
                  <a:endParaRPr lang="nl-NL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9B4E-49AF-B2BD-41A98766D097}"/>
                </c:ext>
              </c:extLst>
            </c:dLbl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dashboard'!$B$3:$B$14</c:f>
              <c:numCache>
                <c:formatCode>0</c:formatCode>
                <c:ptCount val="12"/>
                <c:pt idx="0">
                  <c:v>180</c:v>
                </c:pt>
                <c:pt idx="1">
                  <c:v>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B4E-49AF-B2BD-41A98766D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  <c:pieChart>
        <c:varyColors val="1"/>
        <c:ser>
          <c:idx val="2"/>
          <c:order val="2"/>
          <c:tx>
            <c:v>Needle</c:v>
          </c:tx>
          <c:spPr>
            <a:noFill/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9B4E-49AF-B2BD-41A98766D097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9B4E-49AF-B2BD-41A98766D097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9B4E-49AF-B2BD-41A98766D097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9B4E-49AF-B2BD-41A98766D097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dashboard'!$G$3:$J$3</c:f>
              <c:numCache>
                <c:formatCode>0</c:formatCode>
                <c:ptCount val="4"/>
                <c:pt idx="0">
                  <c:v>180</c:v>
                </c:pt>
                <c:pt idx="1">
                  <c:v>-1</c:v>
                </c:pt>
                <c:pt idx="2">
                  <c:v>1</c:v>
                </c:pt>
                <c:pt idx="3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B4E-49AF-B2BD-41A98766D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'Setup dashboard'!$F$4</c:f>
          <c:strCache>
            <c:ptCount val="1"/>
            <c:pt idx="0">
              <c:v>Title 4 0/100</c:v>
            </c:pt>
          </c:strCache>
        </c:strRef>
      </c:tx>
      <c:layout>
        <c:manualLayout>
          <c:xMode val="edge"/>
          <c:yMode val="edge"/>
          <c:x val="0.39847058022646303"/>
          <c:y val="0.86166666666666658"/>
        </c:manualLayout>
      </c:layout>
      <c:overlay val="0"/>
      <c:txPr>
        <a:bodyPr/>
        <a:lstStyle/>
        <a:p>
          <a:pPr>
            <a:defRPr sz="900"/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4798863156889125"/>
          <c:y val="2.8437070366204225E-2"/>
          <c:w val="0.72828265438536433"/>
          <c:h val="0.97156292963379576"/>
        </c:manualLayout>
      </c:layout>
      <c:doughnutChart>
        <c:varyColors val="1"/>
        <c:ser>
          <c:idx val="0"/>
          <c:order val="0"/>
          <c:tx>
            <c:strRef>
              <c:f>'Setup dashboard'!$A$2</c:f>
              <c:strCache>
                <c:ptCount val="1"/>
                <c:pt idx="0">
                  <c:v>Dial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A405-4650-A1BE-0951FAD863F2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ysClr val="windowText" lastClr="000000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3-A405-4650-A1BE-0951FAD863F2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F78609"/>
                  </a:gs>
                  <a:gs pos="50000">
                    <a:srgbClr val="FFFF00"/>
                  </a:gs>
                  <a:gs pos="100000">
                    <a:srgbClr val="9BBB59">
                      <a:lumMod val="60000"/>
                      <a:lumOff val="40000"/>
                    </a:srgb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5-A405-4650-A1BE-0951FAD863F2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3">
                      <a:lumMod val="60000"/>
                      <a:lumOff val="40000"/>
                    </a:scheme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00B050"/>
                  </a:gs>
                </a:gsLst>
                <a:lin ang="27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7-A405-4650-A1BE-0951FAD863F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A405-4650-A1BE-0951FAD863F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A405-4650-A1BE-0951FAD863F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A405-4650-A1BE-0951FAD863F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A405-4650-A1BE-0951FAD863F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A405-4650-A1BE-0951FAD863F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A405-4650-A1BE-0951FAD863F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A405-4650-A1BE-0951FAD863F2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A405-4650-A1BE-0951FAD863F2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dashboard'!$A$3:$A$6</c:f>
              <c:numCache>
                <c:formatCode>0</c:formatCode>
                <c:ptCount val="4"/>
                <c:pt idx="0">
                  <c:v>180</c:v>
                </c:pt>
                <c:pt idx="1">
                  <c:v>45</c:v>
                </c:pt>
                <c:pt idx="2">
                  <c:v>90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405-4650-A1BE-0951FAD863F2}"/>
            </c:ext>
          </c:extLst>
        </c:ser>
        <c:ser>
          <c:idx val="1"/>
          <c:order val="1"/>
          <c:tx>
            <c:strRef>
              <c:f>'Setup dashboard'!$B$2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1-A405-4650-A1BE-0951FAD863F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2-A405-4650-A1BE-0951FAD863F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A405-4650-A1BE-0951FAD863F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4-A405-4650-A1BE-0951FAD863F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5-A405-4650-A1BE-0951FAD863F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6-A405-4650-A1BE-0951FAD863F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7-A405-4650-A1BE-0951FAD863F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8-A405-4650-A1BE-0951FAD863F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A405-4650-A1BE-0951FAD863F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A-A405-4650-A1BE-0951FAD863F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B-A405-4650-A1BE-0951FAD863F2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C-A405-4650-A1BE-0951FAD863F2}"/>
              </c:ext>
            </c:extLst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900"/>
                  </a:pPr>
                  <a:endParaRPr lang="nl-NL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405-4650-A1BE-0951FAD863F2}"/>
                </c:ext>
              </c:extLst>
            </c:dLbl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dashboard'!$B$3:$B$14</c:f>
              <c:numCache>
                <c:formatCode>0</c:formatCode>
                <c:ptCount val="12"/>
                <c:pt idx="0">
                  <c:v>180</c:v>
                </c:pt>
                <c:pt idx="1">
                  <c:v>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405-4650-A1BE-0951FAD86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  <c:pieChart>
        <c:varyColors val="1"/>
        <c:ser>
          <c:idx val="2"/>
          <c:order val="2"/>
          <c:tx>
            <c:v>Needle</c:v>
          </c:tx>
          <c:spPr>
            <a:noFill/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A405-4650-A1BE-0951FAD863F2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A405-4650-A1BE-0951FAD863F2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A405-4650-A1BE-0951FAD863F2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A405-4650-A1BE-0951FAD863F2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dashboard'!$G$4:$J$4</c:f>
              <c:numCache>
                <c:formatCode>0</c:formatCode>
                <c:ptCount val="4"/>
                <c:pt idx="0">
                  <c:v>180</c:v>
                </c:pt>
                <c:pt idx="1">
                  <c:v>-1</c:v>
                </c:pt>
                <c:pt idx="2">
                  <c:v>1</c:v>
                </c:pt>
                <c:pt idx="3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405-4650-A1BE-0951FAD86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'Setup dashboard'!$F$13</c:f>
          <c:strCache>
            <c:ptCount val="1"/>
            <c:pt idx="0">
              <c:v>Title 13 6/406</c:v>
            </c:pt>
          </c:strCache>
        </c:strRef>
      </c:tx>
      <c:layout>
        <c:manualLayout>
          <c:xMode val="edge"/>
          <c:yMode val="edge"/>
          <c:x val="0.19193839963088188"/>
          <c:y val="0.86265432098765427"/>
        </c:manualLayout>
      </c:layout>
      <c:overlay val="0"/>
      <c:txPr>
        <a:bodyPr anchor="b" anchorCtr="1"/>
        <a:lstStyle/>
        <a:p>
          <a:pPr>
            <a:defRPr sz="900"/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4798863156889125"/>
          <c:y val="2.8437070366204225E-2"/>
          <c:w val="0.72828265438536433"/>
          <c:h val="0.97156292963379576"/>
        </c:manualLayout>
      </c:layout>
      <c:doughnutChart>
        <c:varyColors val="1"/>
        <c:ser>
          <c:idx val="0"/>
          <c:order val="0"/>
          <c:tx>
            <c:strRef>
              <c:f>'Setup dashboard'!$A$2</c:f>
              <c:strCache>
                <c:ptCount val="1"/>
                <c:pt idx="0">
                  <c:v>Dial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8D47-48E5-BE3F-4E4A40EBA567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ysClr val="windowText" lastClr="000000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3-8D47-48E5-BE3F-4E4A40EBA567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F78609"/>
                  </a:gs>
                  <a:gs pos="50000">
                    <a:srgbClr val="FFFF00"/>
                  </a:gs>
                  <a:gs pos="100000">
                    <a:srgbClr val="9BBB59">
                      <a:lumMod val="60000"/>
                      <a:lumOff val="40000"/>
                    </a:srgb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5-8D47-48E5-BE3F-4E4A40EBA567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3">
                      <a:lumMod val="60000"/>
                      <a:lumOff val="40000"/>
                    </a:scheme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00B050"/>
                  </a:gs>
                </a:gsLst>
                <a:lin ang="27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7-8D47-48E5-BE3F-4E4A40EBA56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8D47-48E5-BE3F-4E4A40EBA56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8D47-48E5-BE3F-4E4A40EBA56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8D47-48E5-BE3F-4E4A40EBA56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8D47-48E5-BE3F-4E4A40EBA56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8D47-48E5-BE3F-4E4A40EBA56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8D47-48E5-BE3F-4E4A40EBA56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8D47-48E5-BE3F-4E4A40EBA567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8D47-48E5-BE3F-4E4A40EBA567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dashboard'!$A$3:$A$6</c:f>
              <c:numCache>
                <c:formatCode>0</c:formatCode>
                <c:ptCount val="4"/>
                <c:pt idx="0">
                  <c:v>180</c:v>
                </c:pt>
                <c:pt idx="1">
                  <c:v>45</c:v>
                </c:pt>
                <c:pt idx="2">
                  <c:v>90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D47-48E5-BE3F-4E4A40EBA567}"/>
            </c:ext>
          </c:extLst>
        </c:ser>
        <c:ser>
          <c:idx val="1"/>
          <c:order val="1"/>
          <c:tx>
            <c:strRef>
              <c:f>'Setup dashboard'!$B$2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1-8D47-48E5-BE3F-4E4A40EBA56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2-8D47-48E5-BE3F-4E4A40EBA56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8D47-48E5-BE3F-4E4A40EBA56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4-8D47-48E5-BE3F-4E4A40EBA56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5-8D47-48E5-BE3F-4E4A40EBA56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6-8D47-48E5-BE3F-4E4A40EBA56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7-8D47-48E5-BE3F-4E4A40EBA56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8-8D47-48E5-BE3F-4E4A40EBA56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8D47-48E5-BE3F-4E4A40EBA56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A-8D47-48E5-BE3F-4E4A40EBA56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B-8D47-48E5-BE3F-4E4A40EBA567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C-8D47-48E5-BE3F-4E4A40EBA567}"/>
              </c:ext>
            </c:extLst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900"/>
                  </a:pPr>
                  <a:endParaRPr lang="nl-NL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8D47-48E5-BE3F-4E4A40EBA567}"/>
                </c:ext>
              </c:extLst>
            </c:dLbl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dashboard'!$B$3:$B$14</c:f>
              <c:numCache>
                <c:formatCode>0</c:formatCode>
                <c:ptCount val="12"/>
                <c:pt idx="0">
                  <c:v>180</c:v>
                </c:pt>
                <c:pt idx="1">
                  <c:v>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D47-48E5-BE3F-4E4A40EBA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  <c:pieChart>
        <c:varyColors val="1"/>
        <c:ser>
          <c:idx val="2"/>
          <c:order val="2"/>
          <c:tx>
            <c:v>Needle</c:v>
          </c:tx>
          <c:spPr>
            <a:noFill/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8D47-48E5-BE3F-4E4A40EBA567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8D47-48E5-BE3F-4E4A40EBA567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8D47-48E5-BE3F-4E4A40EBA567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8D47-48E5-BE3F-4E4A40EBA567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dashboard'!$G$13:$J$13</c:f>
              <c:numCache>
                <c:formatCode>0</c:formatCode>
                <c:ptCount val="4"/>
                <c:pt idx="0">
                  <c:v>180</c:v>
                </c:pt>
                <c:pt idx="1">
                  <c:v>0.8</c:v>
                </c:pt>
                <c:pt idx="2">
                  <c:v>1</c:v>
                </c:pt>
                <c:pt idx="3">
                  <c:v>178.2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8D47-48E5-BE3F-4E4A40EBA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'Setup dashboard'!$F$14</c:f>
          <c:strCache>
            <c:ptCount val="1"/>
            <c:pt idx="0">
              <c:v>Title 14 177/1258</c:v>
            </c:pt>
          </c:strCache>
        </c:strRef>
      </c:tx>
      <c:layout>
        <c:manualLayout>
          <c:xMode val="edge"/>
          <c:yMode val="edge"/>
          <c:x val="0.19193839963088188"/>
          <c:y val="0.86882724429561231"/>
        </c:manualLayout>
      </c:layout>
      <c:overlay val="0"/>
      <c:txPr>
        <a:bodyPr anchor="t" anchorCtr="0"/>
        <a:lstStyle/>
        <a:p>
          <a:pPr>
            <a:defRPr sz="900"/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4798863156889125"/>
          <c:y val="2.8437070366204225E-2"/>
          <c:w val="0.72828265438536433"/>
          <c:h val="0.97156292963379576"/>
        </c:manualLayout>
      </c:layout>
      <c:doughnutChart>
        <c:varyColors val="1"/>
        <c:ser>
          <c:idx val="0"/>
          <c:order val="0"/>
          <c:tx>
            <c:strRef>
              <c:f>'Setup dashboard'!$A$2</c:f>
              <c:strCache>
                <c:ptCount val="1"/>
                <c:pt idx="0">
                  <c:v>Dial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0FB9-4187-808C-1BEC57F374FC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ysClr val="windowText" lastClr="000000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3-0FB9-4187-808C-1BEC57F374FC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F78609"/>
                  </a:gs>
                  <a:gs pos="50000">
                    <a:srgbClr val="FFFF00"/>
                  </a:gs>
                  <a:gs pos="100000">
                    <a:srgbClr val="9BBB59">
                      <a:lumMod val="60000"/>
                      <a:lumOff val="40000"/>
                    </a:srgb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5-0FB9-4187-808C-1BEC57F374FC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3">
                      <a:lumMod val="60000"/>
                      <a:lumOff val="40000"/>
                    </a:scheme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00B050"/>
                  </a:gs>
                </a:gsLst>
                <a:lin ang="27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7-0FB9-4187-808C-1BEC57F374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0FB9-4187-808C-1BEC57F374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0FB9-4187-808C-1BEC57F374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0FB9-4187-808C-1BEC57F374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0FB9-4187-808C-1BEC57F374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0FB9-4187-808C-1BEC57F374F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0FB9-4187-808C-1BEC57F374F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0FB9-4187-808C-1BEC57F374F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0FB9-4187-808C-1BEC57F374FC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dashboard'!$A$3:$A$6</c:f>
              <c:numCache>
                <c:formatCode>0</c:formatCode>
                <c:ptCount val="4"/>
                <c:pt idx="0">
                  <c:v>180</c:v>
                </c:pt>
                <c:pt idx="1">
                  <c:v>45</c:v>
                </c:pt>
                <c:pt idx="2">
                  <c:v>90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FB9-4187-808C-1BEC57F374FC}"/>
            </c:ext>
          </c:extLst>
        </c:ser>
        <c:ser>
          <c:idx val="1"/>
          <c:order val="1"/>
          <c:tx>
            <c:strRef>
              <c:f>'Setup dashboard'!$B$2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1-0FB9-4187-808C-1BEC57F374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2-0FB9-4187-808C-1BEC57F374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0FB9-4187-808C-1BEC57F374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4-0FB9-4187-808C-1BEC57F374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5-0FB9-4187-808C-1BEC57F374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6-0FB9-4187-808C-1BEC57F374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7-0FB9-4187-808C-1BEC57F374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8-0FB9-4187-808C-1BEC57F374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0FB9-4187-808C-1BEC57F374F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A-0FB9-4187-808C-1BEC57F374F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B-0FB9-4187-808C-1BEC57F374F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C-0FB9-4187-808C-1BEC57F374FC}"/>
              </c:ext>
            </c:extLst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900"/>
                  </a:pPr>
                  <a:endParaRPr lang="nl-NL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0FB9-4187-808C-1BEC57F374FC}"/>
                </c:ext>
              </c:extLst>
            </c:dLbl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dashboard'!$B$3:$B$14</c:f>
              <c:numCache>
                <c:formatCode>0</c:formatCode>
                <c:ptCount val="12"/>
                <c:pt idx="0">
                  <c:v>180</c:v>
                </c:pt>
                <c:pt idx="1">
                  <c:v>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FB9-4187-808C-1BEC57F37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  <c:pieChart>
        <c:varyColors val="1"/>
        <c:ser>
          <c:idx val="2"/>
          <c:order val="2"/>
          <c:tx>
            <c:v>Needle</c:v>
          </c:tx>
          <c:spPr>
            <a:noFill/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0FB9-4187-808C-1BEC57F374FC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0FB9-4187-808C-1BEC57F374FC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0FB9-4187-808C-1BEC57F374FC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0FB9-4187-808C-1BEC57F374FC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dashboard'!$G$14:$J$14</c:f>
              <c:numCache>
                <c:formatCode>0</c:formatCode>
                <c:ptCount val="4"/>
                <c:pt idx="0">
                  <c:v>180</c:v>
                </c:pt>
                <c:pt idx="1">
                  <c:v>24.200000000000003</c:v>
                </c:pt>
                <c:pt idx="2">
                  <c:v>1</c:v>
                </c:pt>
                <c:pt idx="3">
                  <c:v>154.80000000000001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0FB9-4187-808C-1BEC57F37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'Setup dashboard'!$F$15</c:f>
          <c:strCache>
            <c:ptCount val="1"/>
            <c:pt idx="0">
              <c:v>Title 15 0/100</c:v>
            </c:pt>
          </c:strCache>
        </c:strRef>
      </c:tx>
      <c:layout>
        <c:manualLayout>
          <c:xMode val="edge"/>
          <c:yMode val="edge"/>
          <c:x val="0.20634762153289918"/>
          <c:y val="0.85648148148148151"/>
        </c:manualLayout>
      </c:layout>
      <c:overlay val="0"/>
      <c:spPr>
        <a:ln>
          <a:noFill/>
        </a:ln>
      </c:spPr>
      <c:txPr>
        <a:bodyPr/>
        <a:lstStyle/>
        <a:p>
          <a:pPr>
            <a:defRPr sz="900"/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4798863156889125"/>
          <c:y val="2.8437070366204225E-2"/>
          <c:w val="0.72828265438536433"/>
          <c:h val="0.97156292963379576"/>
        </c:manualLayout>
      </c:layout>
      <c:doughnutChart>
        <c:varyColors val="1"/>
        <c:ser>
          <c:idx val="0"/>
          <c:order val="0"/>
          <c:tx>
            <c:strRef>
              <c:f>'Setup dashboard'!$A$2</c:f>
              <c:strCache>
                <c:ptCount val="1"/>
                <c:pt idx="0">
                  <c:v>Dial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4A9E-4C1B-8182-542EBCF159DD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ysClr val="windowText" lastClr="000000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3-4A9E-4C1B-8182-542EBCF159DD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F78609"/>
                  </a:gs>
                  <a:gs pos="50000">
                    <a:srgbClr val="FFFF00"/>
                  </a:gs>
                  <a:gs pos="100000">
                    <a:srgbClr val="9BBB59">
                      <a:lumMod val="60000"/>
                      <a:lumOff val="40000"/>
                    </a:srgb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5-4A9E-4C1B-8182-542EBCF159DD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3">
                      <a:lumMod val="60000"/>
                      <a:lumOff val="40000"/>
                    </a:scheme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00B050"/>
                  </a:gs>
                </a:gsLst>
                <a:lin ang="27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7-4A9E-4C1B-8182-542EBCF159D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4A9E-4C1B-8182-542EBCF159D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4A9E-4C1B-8182-542EBCF159D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4A9E-4C1B-8182-542EBCF159D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4A9E-4C1B-8182-542EBCF159D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4A9E-4C1B-8182-542EBCF159D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4A9E-4C1B-8182-542EBCF159D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4A9E-4C1B-8182-542EBCF159D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4A9E-4C1B-8182-542EBCF159DD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dashboard'!$A$3:$A$6</c:f>
              <c:numCache>
                <c:formatCode>0</c:formatCode>
                <c:ptCount val="4"/>
                <c:pt idx="0">
                  <c:v>180</c:v>
                </c:pt>
                <c:pt idx="1">
                  <c:v>45</c:v>
                </c:pt>
                <c:pt idx="2">
                  <c:v>90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A9E-4C1B-8182-542EBCF159DD}"/>
            </c:ext>
          </c:extLst>
        </c:ser>
        <c:ser>
          <c:idx val="1"/>
          <c:order val="1"/>
          <c:tx>
            <c:strRef>
              <c:f>'Setup dashboard'!$B$2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1-4A9E-4C1B-8182-542EBCF159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2-4A9E-4C1B-8182-542EBCF159D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4A9E-4C1B-8182-542EBCF159D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4-4A9E-4C1B-8182-542EBCF159D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5-4A9E-4C1B-8182-542EBCF159D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6-4A9E-4C1B-8182-542EBCF159D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7-4A9E-4C1B-8182-542EBCF159D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8-4A9E-4C1B-8182-542EBCF159D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4A9E-4C1B-8182-542EBCF159D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A-4A9E-4C1B-8182-542EBCF159D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B-4A9E-4C1B-8182-542EBCF159D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C-4A9E-4C1B-8182-542EBCF159DD}"/>
              </c:ext>
            </c:extLst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900"/>
                  </a:pPr>
                  <a:endParaRPr lang="nl-NL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A9E-4C1B-8182-542EBCF159DD}"/>
                </c:ext>
              </c:extLst>
            </c:dLbl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dashboard'!$B$3:$B$14</c:f>
              <c:numCache>
                <c:formatCode>0</c:formatCode>
                <c:ptCount val="12"/>
                <c:pt idx="0">
                  <c:v>180</c:v>
                </c:pt>
                <c:pt idx="1">
                  <c:v>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A9E-4C1B-8182-542EBCF15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  <c:pieChart>
        <c:varyColors val="1"/>
        <c:ser>
          <c:idx val="2"/>
          <c:order val="2"/>
          <c:tx>
            <c:v>Needle</c:v>
          </c:tx>
          <c:spPr>
            <a:noFill/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4A9E-4C1B-8182-542EBCF159DD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4A9E-4C1B-8182-542EBCF159DD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4A9E-4C1B-8182-542EBCF159DD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4A9E-4C1B-8182-542EBCF159DD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dashboard'!$G$15:$J$15</c:f>
              <c:numCache>
                <c:formatCode>0</c:formatCode>
                <c:ptCount val="4"/>
                <c:pt idx="0">
                  <c:v>180</c:v>
                </c:pt>
                <c:pt idx="1">
                  <c:v>-1</c:v>
                </c:pt>
                <c:pt idx="2">
                  <c:v>1</c:v>
                </c:pt>
                <c:pt idx="3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4A9E-4C1B-8182-542EBCF15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'Setup dashboard'!$F$16</c:f>
          <c:strCache>
            <c:ptCount val="1"/>
            <c:pt idx="0">
              <c:v>Title 16 0/100</c:v>
            </c:pt>
          </c:strCache>
        </c:strRef>
      </c:tx>
      <c:layout>
        <c:manualLayout>
          <c:xMode val="edge"/>
          <c:yMode val="edge"/>
          <c:x val="0.20154454756556006"/>
          <c:y val="0.85030864197530864"/>
        </c:manualLayout>
      </c:layout>
      <c:overlay val="0"/>
      <c:spPr>
        <a:ln>
          <a:noFill/>
        </a:ln>
      </c:spPr>
      <c:txPr>
        <a:bodyPr/>
        <a:lstStyle/>
        <a:p>
          <a:pPr>
            <a:defRPr sz="900"/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4798863156889125"/>
          <c:y val="2.8437070366204225E-2"/>
          <c:w val="0.72828265438536433"/>
          <c:h val="0.97156292963379576"/>
        </c:manualLayout>
      </c:layout>
      <c:doughnutChart>
        <c:varyColors val="1"/>
        <c:ser>
          <c:idx val="0"/>
          <c:order val="0"/>
          <c:tx>
            <c:strRef>
              <c:f>'Setup dashboard'!$A$2</c:f>
              <c:strCache>
                <c:ptCount val="1"/>
                <c:pt idx="0">
                  <c:v>Dial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17F5-4261-B65F-6BF592CDF0B3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ysClr val="windowText" lastClr="000000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3-17F5-4261-B65F-6BF592CDF0B3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F78609"/>
                  </a:gs>
                  <a:gs pos="50000">
                    <a:srgbClr val="FFFF00"/>
                  </a:gs>
                  <a:gs pos="100000">
                    <a:srgbClr val="9BBB59">
                      <a:lumMod val="60000"/>
                      <a:lumOff val="40000"/>
                    </a:srgb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5-17F5-4261-B65F-6BF592CDF0B3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3">
                      <a:lumMod val="60000"/>
                      <a:lumOff val="40000"/>
                    </a:scheme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00B050"/>
                  </a:gs>
                </a:gsLst>
                <a:lin ang="27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7-17F5-4261-B65F-6BF592CDF0B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17F5-4261-B65F-6BF592CDF0B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17F5-4261-B65F-6BF592CDF0B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17F5-4261-B65F-6BF592CDF0B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17F5-4261-B65F-6BF592CDF0B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17F5-4261-B65F-6BF592CDF0B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17F5-4261-B65F-6BF592CDF0B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17F5-4261-B65F-6BF592CDF0B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17F5-4261-B65F-6BF592CDF0B3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dashboard'!$A$3:$A$6</c:f>
              <c:numCache>
                <c:formatCode>0</c:formatCode>
                <c:ptCount val="4"/>
                <c:pt idx="0">
                  <c:v>180</c:v>
                </c:pt>
                <c:pt idx="1">
                  <c:v>45</c:v>
                </c:pt>
                <c:pt idx="2">
                  <c:v>90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7F5-4261-B65F-6BF592CDF0B3}"/>
            </c:ext>
          </c:extLst>
        </c:ser>
        <c:ser>
          <c:idx val="1"/>
          <c:order val="1"/>
          <c:tx>
            <c:strRef>
              <c:f>'Setup dashboard'!$B$2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1-17F5-4261-B65F-6BF592CDF0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2-17F5-4261-B65F-6BF592CDF0B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17F5-4261-B65F-6BF592CDF0B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4-17F5-4261-B65F-6BF592CDF0B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5-17F5-4261-B65F-6BF592CDF0B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6-17F5-4261-B65F-6BF592CDF0B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7-17F5-4261-B65F-6BF592CDF0B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8-17F5-4261-B65F-6BF592CDF0B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17F5-4261-B65F-6BF592CDF0B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A-17F5-4261-B65F-6BF592CDF0B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B-17F5-4261-B65F-6BF592CDF0B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C-17F5-4261-B65F-6BF592CDF0B3}"/>
              </c:ext>
            </c:extLst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900"/>
                  </a:pPr>
                  <a:endParaRPr lang="nl-NL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17F5-4261-B65F-6BF592CDF0B3}"/>
                </c:ext>
              </c:extLst>
            </c:dLbl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dashboard'!$B$3:$B$14</c:f>
              <c:numCache>
                <c:formatCode>0</c:formatCode>
                <c:ptCount val="12"/>
                <c:pt idx="0">
                  <c:v>180</c:v>
                </c:pt>
                <c:pt idx="1">
                  <c:v>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7F5-4261-B65F-6BF592CDF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  <c:pieChart>
        <c:varyColors val="1"/>
        <c:ser>
          <c:idx val="2"/>
          <c:order val="2"/>
          <c:tx>
            <c:v>Needle</c:v>
          </c:tx>
          <c:spPr>
            <a:noFill/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17F5-4261-B65F-6BF592CDF0B3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17F5-4261-B65F-6BF592CDF0B3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17F5-4261-B65F-6BF592CDF0B3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17F5-4261-B65F-6BF592CDF0B3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dashboard'!$G$16:$J$16</c:f>
              <c:numCache>
                <c:formatCode>0</c:formatCode>
                <c:ptCount val="4"/>
                <c:pt idx="0">
                  <c:v>180</c:v>
                </c:pt>
                <c:pt idx="1">
                  <c:v>-1</c:v>
                </c:pt>
                <c:pt idx="2">
                  <c:v>1</c:v>
                </c:pt>
                <c:pt idx="3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17F5-4261-B65F-6BF592CDF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'Setup dashboard'!$F$7</c:f>
          <c:strCache>
            <c:ptCount val="1"/>
            <c:pt idx="0">
              <c:v>Title 7 0/62</c:v>
            </c:pt>
          </c:strCache>
        </c:strRef>
      </c:tx>
      <c:layout>
        <c:manualLayout>
          <c:xMode val="edge"/>
          <c:yMode val="edge"/>
          <c:x val="0.17424342130144393"/>
          <c:y val="0.85897435897435892"/>
        </c:manualLayout>
      </c:layout>
      <c:overlay val="0"/>
      <c:txPr>
        <a:bodyPr/>
        <a:lstStyle/>
        <a:p>
          <a:pPr>
            <a:defRPr sz="900"/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4798863156889125"/>
          <c:y val="2.8437070366204225E-2"/>
          <c:w val="0.72828265438536433"/>
          <c:h val="0.97156292963379576"/>
        </c:manualLayout>
      </c:layout>
      <c:doughnutChart>
        <c:varyColors val="1"/>
        <c:ser>
          <c:idx val="0"/>
          <c:order val="0"/>
          <c:tx>
            <c:strRef>
              <c:f>'Setup dashboard'!$A$2</c:f>
              <c:strCache>
                <c:ptCount val="1"/>
                <c:pt idx="0">
                  <c:v>Dial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1783-402E-80FE-467B772E8BDE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ysClr val="windowText" lastClr="000000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3-1783-402E-80FE-467B772E8BDE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F78609"/>
                  </a:gs>
                  <a:gs pos="50000">
                    <a:srgbClr val="FFFF00"/>
                  </a:gs>
                  <a:gs pos="100000">
                    <a:srgbClr val="9BBB59">
                      <a:lumMod val="60000"/>
                      <a:lumOff val="40000"/>
                    </a:srgb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5-1783-402E-80FE-467B772E8BDE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3">
                      <a:lumMod val="60000"/>
                      <a:lumOff val="40000"/>
                    </a:scheme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00B050"/>
                  </a:gs>
                </a:gsLst>
                <a:lin ang="27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7-1783-402E-80FE-467B772E8BD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1783-402E-80FE-467B772E8BD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1783-402E-80FE-467B772E8BD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1783-402E-80FE-467B772E8BD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1783-402E-80FE-467B772E8BD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1783-402E-80FE-467B772E8BD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1783-402E-80FE-467B772E8BD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1783-402E-80FE-467B772E8BDE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1783-402E-80FE-467B772E8BDE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dashboard'!$A$3:$A$6</c:f>
              <c:numCache>
                <c:formatCode>0</c:formatCode>
                <c:ptCount val="4"/>
                <c:pt idx="0">
                  <c:v>180</c:v>
                </c:pt>
                <c:pt idx="1">
                  <c:v>45</c:v>
                </c:pt>
                <c:pt idx="2">
                  <c:v>90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783-402E-80FE-467B772E8BDE}"/>
            </c:ext>
          </c:extLst>
        </c:ser>
        <c:ser>
          <c:idx val="1"/>
          <c:order val="1"/>
          <c:tx>
            <c:strRef>
              <c:f>'Setup dashboard'!$B$2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1-1783-402E-80FE-467B772E8BD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2-1783-402E-80FE-467B772E8BD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1783-402E-80FE-467B772E8BD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4-1783-402E-80FE-467B772E8BD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5-1783-402E-80FE-467B772E8BD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6-1783-402E-80FE-467B772E8BD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7-1783-402E-80FE-467B772E8BD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8-1783-402E-80FE-467B772E8BD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1783-402E-80FE-467B772E8BD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A-1783-402E-80FE-467B772E8BD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B-1783-402E-80FE-467B772E8BDE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C-1783-402E-80FE-467B772E8BDE}"/>
              </c:ext>
            </c:extLst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900"/>
                  </a:pPr>
                  <a:endParaRPr lang="nl-NL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1783-402E-80FE-467B772E8BDE}"/>
                </c:ext>
              </c:extLst>
            </c:dLbl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dashboard'!$B$3:$B$14</c:f>
              <c:numCache>
                <c:formatCode>0</c:formatCode>
                <c:ptCount val="12"/>
                <c:pt idx="0">
                  <c:v>180</c:v>
                </c:pt>
                <c:pt idx="1">
                  <c:v>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783-402E-80FE-467B772E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  <c:pieChart>
        <c:varyColors val="1"/>
        <c:ser>
          <c:idx val="2"/>
          <c:order val="2"/>
          <c:tx>
            <c:v>Needle</c:v>
          </c:tx>
          <c:spPr>
            <a:noFill/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1783-402E-80FE-467B772E8BDE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1783-402E-80FE-467B772E8BDE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1783-402E-80FE-467B772E8BDE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1783-402E-80FE-467B772E8BDE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dashboard'!$G$7:$J$7</c:f>
              <c:numCache>
                <c:formatCode>0</c:formatCode>
                <c:ptCount val="4"/>
                <c:pt idx="0">
                  <c:v>180</c:v>
                </c:pt>
                <c:pt idx="1">
                  <c:v>-1</c:v>
                </c:pt>
                <c:pt idx="2">
                  <c:v>1</c:v>
                </c:pt>
                <c:pt idx="3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1783-402E-80FE-467B772E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'Setup dashboard'!$F$17</c:f>
          <c:strCache>
            <c:ptCount val="1"/>
            <c:pt idx="0">
              <c:v>Title 17 12/14</c:v>
            </c:pt>
          </c:strCache>
        </c:strRef>
      </c:tx>
      <c:layout>
        <c:manualLayout>
          <c:xMode val="edge"/>
          <c:yMode val="edge"/>
          <c:x val="0.19193839963088188"/>
          <c:y val="0.86265432098765427"/>
        </c:manualLayout>
      </c:layout>
      <c:overlay val="0"/>
      <c:txPr>
        <a:bodyPr anchor="b" anchorCtr="1"/>
        <a:lstStyle/>
        <a:p>
          <a:pPr>
            <a:defRPr sz="900"/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4798863156889125"/>
          <c:y val="2.8437070366204225E-2"/>
          <c:w val="0.72828265438536433"/>
          <c:h val="0.97156292963379576"/>
        </c:manualLayout>
      </c:layout>
      <c:doughnutChart>
        <c:varyColors val="1"/>
        <c:ser>
          <c:idx val="0"/>
          <c:order val="0"/>
          <c:tx>
            <c:strRef>
              <c:f>'Setup dashboard'!$A$2</c:f>
              <c:strCache>
                <c:ptCount val="1"/>
                <c:pt idx="0">
                  <c:v>Dial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AE5A-4B32-A6CC-A9B3358EA690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ysClr val="windowText" lastClr="000000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3-AE5A-4B32-A6CC-A9B3358EA690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F78609"/>
                  </a:gs>
                  <a:gs pos="50000">
                    <a:srgbClr val="FFFF00"/>
                  </a:gs>
                  <a:gs pos="100000">
                    <a:srgbClr val="9BBB59">
                      <a:lumMod val="60000"/>
                      <a:lumOff val="40000"/>
                    </a:srgb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5-AE5A-4B32-A6CC-A9B3358EA690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3">
                      <a:lumMod val="60000"/>
                      <a:lumOff val="40000"/>
                    </a:scheme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00B050"/>
                  </a:gs>
                </a:gsLst>
                <a:lin ang="27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7-AE5A-4B32-A6CC-A9B3358EA69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AE5A-4B32-A6CC-A9B3358EA69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AE5A-4B32-A6CC-A9B3358EA69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AE5A-4B32-A6CC-A9B3358EA69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AE5A-4B32-A6CC-A9B3358EA69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AE5A-4B32-A6CC-A9B3358EA69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AE5A-4B32-A6CC-A9B3358EA69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AE5A-4B32-A6CC-A9B3358EA69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AE5A-4B32-A6CC-A9B3358EA690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dashboard'!$A$3:$A$6</c:f>
              <c:numCache>
                <c:formatCode>0</c:formatCode>
                <c:ptCount val="4"/>
                <c:pt idx="0">
                  <c:v>180</c:v>
                </c:pt>
                <c:pt idx="1">
                  <c:v>45</c:v>
                </c:pt>
                <c:pt idx="2">
                  <c:v>90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E5A-4B32-A6CC-A9B3358EA690}"/>
            </c:ext>
          </c:extLst>
        </c:ser>
        <c:ser>
          <c:idx val="1"/>
          <c:order val="1"/>
          <c:tx>
            <c:strRef>
              <c:f>'Setup dashboard'!$B$2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1-AE5A-4B32-A6CC-A9B3358EA6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2-AE5A-4B32-A6CC-A9B3358EA69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AE5A-4B32-A6CC-A9B3358EA69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4-AE5A-4B32-A6CC-A9B3358EA69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5-AE5A-4B32-A6CC-A9B3358EA69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6-AE5A-4B32-A6CC-A9B3358EA69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7-AE5A-4B32-A6CC-A9B3358EA69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8-AE5A-4B32-A6CC-A9B3358EA69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AE5A-4B32-A6CC-A9B3358EA69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A-AE5A-4B32-A6CC-A9B3358EA69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B-AE5A-4B32-A6CC-A9B3358EA69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C-AE5A-4B32-A6CC-A9B3358EA690}"/>
              </c:ext>
            </c:extLst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900"/>
                  </a:pPr>
                  <a:endParaRPr lang="nl-NL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E5A-4B32-A6CC-A9B3358EA690}"/>
                </c:ext>
              </c:extLst>
            </c:dLbl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dashboard'!$B$3:$B$14</c:f>
              <c:numCache>
                <c:formatCode>0</c:formatCode>
                <c:ptCount val="12"/>
                <c:pt idx="0">
                  <c:v>180</c:v>
                </c:pt>
                <c:pt idx="1">
                  <c:v>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E5A-4B32-A6CC-A9B3358EA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  <c:pieChart>
        <c:varyColors val="1"/>
        <c:ser>
          <c:idx val="2"/>
          <c:order val="2"/>
          <c:tx>
            <c:v>Needle</c:v>
          </c:tx>
          <c:spPr>
            <a:noFill/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AE5A-4B32-A6CC-A9B3358EA690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AE5A-4B32-A6CC-A9B3358EA690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AE5A-4B32-A6CC-A9B3358EA690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AE5A-4B32-A6CC-A9B3358EA690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dashboard'!$G$17:$J$17</c:f>
              <c:numCache>
                <c:formatCode>0</c:formatCode>
                <c:ptCount val="4"/>
                <c:pt idx="0">
                  <c:v>180</c:v>
                </c:pt>
                <c:pt idx="1">
                  <c:v>153.80000000000001</c:v>
                </c:pt>
                <c:pt idx="2">
                  <c:v>1</c:v>
                </c:pt>
                <c:pt idx="3">
                  <c:v>25.199999999999989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E5A-4B32-A6CC-A9B3358EA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'Setup dashboard'!$F$18</c:f>
          <c:strCache>
            <c:ptCount val="1"/>
            <c:pt idx="0">
              <c:v>Title 18 7/9</c:v>
            </c:pt>
          </c:strCache>
        </c:strRef>
      </c:tx>
      <c:layout>
        <c:manualLayout>
          <c:xMode val="edge"/>
          <c:yMode val="edge"/>
          <c:x val="0.19193839963088188"/>
          <c:y val="0.86882724429561231"/>
        </c:manualLayout>
      </c:layout>
      <c:overlay val="0"/>
      <c:txPr>
        <a:bodyPr anchor="t" anchorCtr="0"/>
        <a:lstStyle/>
        <a:p>
          <a:pPr>
            <a:defRPr sz="900"/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4798863156889125"/>
          <c:y val="2.8437070366204225E-2"/>
          <c:w val="0.72828265438536433"/>
          <c:h val="0.97156292963379576"/>
        </c:manualLayout>
      </c:layout>
      <c:doughnutChart>
        <c:varyColors val="1"/>
        <c:ser>
          <c:idx val="0"/>
          <c:order val="0"/>
          <c:tx>
            <c:strRef>
              <c:f>'Setup dashboard'!$A$2</c:f>
              <c:strCache>
                <c:ptCount val="1"/>
                <c:pt idx="0">
                  <c:v>Dial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9243-4587-AF5E-FD525B521B7A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ysClr val="windowText" lastClr="000000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3-9243-4587-AF5E-FD525B521B7A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F78609"/>
                  </a:gs>
                  <a:gs pos="50000">
                    <a:srgbClr val="FFFF00"/>
                  </a:gs>
                  <a:gs pos="100000">
                    <a:srgbClr val="9BBB59">
                      <a:lumMod val="60000"/>
                      <a:lumOff val="40000"/>
                    </a:srgb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5-9243-4587-AF5E-FD525B521B7A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3">
                      <a:lumMod val="60000"/>
                      <a:lumOff val="40000"/>
                    </a:scheme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00B050"/>
                  </a:gs>
                </a:gsLst>
                <a:lin ang="27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7-9243-4587-AF5E-FD525B521B7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9243-4587-AF5E-FD525B521B7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9243-4587-AF5E-FD525B521B7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9243-4587-AF5E-FD525B521B7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9243-4587-AF5E-FD525B521B7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9243-4587-AF5E-FD525B521B7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9243-4587-AF5E-FD525B521B7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9243-4587-AF5E-FD525B521B7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9243-4587-AF5E-FD525B521B7A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dashboard'!$A$3:$A$6</c:f>
              <c:numCache>
                <c:formatCode>0</c:formatCode>
                <c:ptCount val="4"/>
                <c:pt idx="0">
                  <c:v>180</c:v>
                </c:pt>
                <c:pt idx="1">
                  <c:v>45</c:v>
                </c:pt>
                <c:pt idx="2">
                  <c:v>90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243-4587-AF5E-FD525B521B7A}"/>
            </c:ext>
          </c:extLst>
        </c:ser>
        <c:ser>
          <c:idx val="1"/>
          <c:order val="1"/>
          <c:tx>
            <c:strRef>
              <c:f>'Setup dashboard'!$B$2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1-9243-4587-AF5E-FD525B521B7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2-9243-4587-AF5E-FD525B521B7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9243-4587-AF5E-FD525B521B7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4-9243-4587-AF5E-FD525B521B7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5-9243-4587-AF5E-FD525B521B7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6-9243-4587-AF5E-FD525B521B7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7-9243-4587-AF5E-FD525B521B7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8-9243-4587-AF5E-FD525B521B7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9243-4587-AF5E-FD525B521B7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A-9243-4587-AF5E-FD525B521B7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B-9243-4587-AF5E-FD525B521B7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C-9243-4587-AF5E-FD525B521B7A}"/>
              </c:ext>
            </c:extLst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900"/>
                  </a:pPr>
                  <a:endParaRPr lang="nl-NL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9243-4587-AF5E-FD525B521B7A}"/>
                </c:ext>
              </c:extLst>
            </c:dLbl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dashboard'!$B$3:$B$14</c:f>
              <c:numCache>
                <c:formatCode>0</c:formatCode>
                <c:ptCount val="12"/>
                <c:pt idx="0">
                  <c:v>180</c:v>
                </c:pt>
                <c:pt idx="1">
                  <c:v>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243-4587-AF5E-FD525B521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  <c:pieChart>
        <c:varyColors val="1"/>
        <c:ser>
          <c:idx val="2"/>
          <c:order val="2"/>
          <c:tx>
            <c:v>Needle</c:v>
          </c:tx>
          <c:spPr>
            <a:noFill/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9243-4587-AF5E-FD525B521B7A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9243-4587-AF5E-FD525B521B7A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9243-4587-AF5E-FD525B521B7A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9243-4587-AF5E-FD525B521B7A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dashboard'!$G$18:$J$18</c:f>
              <c:numCache>
                <c:formatCode>0</c:formatCode>
                <c:ptCount val="4"/>
                <c:pt idx="0">
                  <c:v>180</c:v>
                </c:pt>
                <c:pt idx="1">
                  <c:v>139.4</c:v>
                </c:pt>
                <c:pt idx="2">
                  <c:v>1</c:v>
                </c:pt>
                <c:pt idx="3">
                  <c:v>39.600000000000023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243-4587-AF5E-FD525B521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'Setup dashboard'!$F$19</c:f>
          <c:strCache>
            <c:ptCount val="1"/>
            <c:pt idx="0">
              <c:v>Title 19 7/9</c:v>
            </c:pt>
          </c:strCache>
        </c:strRef>
      </c:tx>
      <c:layout>
        <c:manualLayout>
          <c:xMode val="edge"/>
          <c:yMode val="edge"/>
          <c:x val="0.20634762153289918"/>
          <c:y val="0.85648148148148151"/>
        </c:manualLayout>
      </c:layout>
      <c:overlay val="0"/>
      <c:spPr>
        <a:ln>
          <a:noFill/>
        </a:ln>
      </c:spPr>
      <c:txPr>
        <a:bodyPr/>
        <a:lstStyle/>
        <a:p>
          <a:pPr>
            <a:defRPr sz="900"/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4798863156889125"/>
          <c:y val="2.8437070366204225E-2"/>
          <c:w val="0.72828265438536433"/>
          <c:h val="0.97156292963379576"/>
        </c:manualLayout>
      </c:layout>
      <c:doughnutChart>
        <c:varyColors val="1"/>
        <c:ser>
          <c:idx val="0"/>
          <c:order val="0"/>
          <c:tx>
            <c:strRef>
              <c:f>'Setup dashboard'!$A$2</c:f>
              <c:strCache>
                <c:ptCount val="1"/>
                <c:pt idx="0">
                  <c:v>Dial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4CD8-4562-AE47-21688C1B9640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ysClr val="windowText" lastClr="000000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3-4CD8-4562-AE47-21688C1B9640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F78609"/>
                  </a:gs>
                  <a:gs pos="50000">
                    <a:srgbClr val="FFFF00"/>
                  </a:gs>
                  <a:gs pos="100000">
                    <a:srgbClr val="9BBB59">
                      <a:lumMod val="60000"/>
                      <a:lumOff val="40000"/>
                    </a:srgb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5-4CD8-4562-AE47-21688C1B9640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3">
                      <a:lumMod val="60000"/>
                      <a:lumOff val="40000"/>
                    </a:scheme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00B050"/>
                  </a:gs>
                </a:gsLst>
                <a:lin ang="27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7-4CD8-4562-AE47-21688C1B964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4CD8-4562-AE47-21688C1B964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4CD8-4562-AE47-21688C1B964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4CD8-4562-AE47-21688C1B964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4CD8-4562-AE47-21688C1B964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4CD8-4562-AE47-21688C1B964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4CD8-4562-AE47-21688C1B964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4CD8-4562-AE47-21688C1B964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4CD8-4562-AE47-21688C1B9640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dashboard'!$A$3:$A$6</c:f>
              <c:numCache>
                <c:formatCode>0</c:formatCode>
                <c:ptCount val="4"/>
                <c:pt idx="0">
                  <c:v>180</c:v>
                </c:pt>
                <c:pt idx="1">
                  <c:v>45</c:v>
                </c:pt>
                <c:pt idx="2">
                  <c:v>90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CD8-4562-AE47-21688C1B9640}"/>
            </c:ext>
          </c:extLst>
        </c:ser>
        <c:ser>
          <c:idx val="1"/>
          <c:order val="1"/>
          <c:tx>
            <c:strRef>
              <c:f>'Setup dashboard'!$B$2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1-4CD8-4562-AE47-21688C1B964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2-4CD8-4562-AE47-21688C1B964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4CD8-4562-AE47-21688C1B964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4-4CD8-4562-AE47-21688C1B964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5-4CD8-4562-AE47-21688C1B964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6-4CD8-4562-AE47-21688C1B964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7-4CD8-4562-AE47-21688C1B964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8-4CD8-4562-AE47-21688C1B964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4CD8-4562-AE47-21688C1B964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A-4CD8-4562-AE47-21688C1B964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B-4CD8-4562-AE47-21688C1B964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C-4CD8-4562-AE47-21688C1B9640}"/>
              </c:ext>
            </c:extLst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900"/>
                  </a:pPr>
                  <a:endParaRPr lang="nl-NL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CD8-4562-AE47-21688C1B9640}"/>
                </c:ext>
              </c:extLst>
            </c:dLbl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dashboard'!$B$3:$B$14</c:f>
              <c:numCache>
                <c:formatCode>0</c:formatCode>
                <c:ptCount val="12"/>
                <c:pt idx="0">
                  <c:v>180</c:v>
                </c:pt>
                <c:pt idx="1">
                  <c:v>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CD8-4562-AE47-21688C1B9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  <c:pieChart>
        <c:varyColors val="1"/>
        <c:ser>
          <c:idx val="2"/>
          <c:order val="2"/>
          <c:tx>
            <c:v>Needle</c:v>
          </c:tx>
          <c:spPr>
            <a:noFill/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4CD8-4562-AE47-21688C1B9640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4CD8-4562-AE47-21688C1B9640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4CD8-4562-AE47-21688C1B9640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4CD8-4562-AE47-21688C1B9640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dashboard'!$G$19:$J$19</c:f>
              <c:numCache>
                <c:formatCode>0</c:formatCode>
                <c:ptCount val="4"/>
                <c:pt idx="0">
                  <c:v>180</c:v>
                </c:pt>
                <c:pt idx="1">
                  <c:v>139.4</c:v>
                </c:pt>
                <c:pt idx="2">
                  <c:v>1</c:v>
                </c:pt>
                <c:pt idx="3">
                  <c:v>39.600000000000023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4CD8-4562-AE47-21688C1B9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'Setup dashboard'!$F$5</c:f>
          <c:strCache>
            <c:ptCount val="1"/>
            <c:pt idx="0">
              <c:v>Title 5 41/173</c:v>
            </c:pt>
          </c:strCache>
        </c:strRef>
      </c:tx>
      <c:layout>
        <c:manualLayout>
          <c:xMode val="edge"/>
          <c:yMode val="edge"/>
          <c:x val="0.23516606533693374"/>
          <c:y val="0.86166666666666669"/>
        </c:manualLayout>
      </c:layout>
      <c:overlay val="0"/>
      <c:txPr>
        <a:bodyPr/>
        <a:lstStyle/>
        <a:p>
          <a:pPr>
            <a:defRPr sz="900"/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4798863156889125"/>
          <c:y val="2.8437070366204225E-2"/>
          <c:w val="0.72828265438536433"/>
          <c:h val="0.97156292963379576"/>
        </c:manualLayout>
      </c:layout>
      <c:doughnutChart>
        <c:varyColors val="1"/>
        <c:ser>
          <c:idx val="0"/>
          <c:order val="0"/>
          <c:tx>
            <c:strRef>
              <c:f>'Setup dashboard'!$A$2</c:f>
              <c:strCache>
                <c:ptCount val="1"/>
                <c:pt idx="0">
                  <c:v>Dial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5D96-4303-8FBE-3F2FBCFF8760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ysClr val="windowText" lastClr="000000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3-5D96-4303-8FBE-3F2FBCFF8760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F78609"/>
                  </a:gs>
                  <a:gs pos="50000">
                    <a:srgbClr val="FFFF00"/>
                  </a:gs>
                  <a:gs pos="100000">
                    <a:srgbClr val="9BBB59">
                      <a:lumMod val="60000"/>
                      <a:lumOff val="40000"/>
                    </a:srgb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5-5D96-4303-8FBE-3F2FBCFF8760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3">
                      <a:lumMod val="60000"/>
                      <a:lumOff val="40000"/>
                    </a:scheme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00B050"/>
                  </a:gs>
                </a:gsLst>
                <a:lin ang="27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7-5D96-4303-8FBE-3F2FBCFF876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5D96-4303-8FBE-3F2FBCFF876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5D96-4303-8FBE-3F2FBCFF876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5D96-4303-8FBE-3F2FBCFF876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5D96-4303-8FBE-3F2FBCFF876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5D96-4303-8FBE-3F2FBCFF876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5D96-4303-8FBE-3F2FBCFF876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5D96-4303-8FBE-3F2FBCFF876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5D96-4303-8FBE-3F2FBCFF8760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dashboard'!$A$3:$A$6</c:f>
              <c:numCache>
                <c:formatCode>0</c:formatCode>
                <c:ptCount val="4"/>
                <c:pt idx="0">
                  <c:v>180</c:v>
                </c:pt>
                <c:pt idx="1">
                  <c:v>45</c:v>
                </c:pt>
                <c:pt idx="2">
                  <c:v>90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D96-4303-8FBE-3F2FBCFF8760}"/>
            </c:ext>
          </c:extLst>
        </c:ser>
        <c:ser>
          <c:idx val="1"/>
          <c:order val="1"/>
          <c:tx>
            <c:strRef>
              <c:f>'Setup dashboard'!$B$2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1-5D96-4303-8FBE-3F2FBCFF876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2-5D96-4303-8FBE-3F2FBCFF876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5D96-4303-8FBE-3F2FBCFF876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4-5D96-4303-8FBE-3F2FBCFF876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5-5D96-4303-8FBE-3F2FBCFF876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6-5D96-4303-8FBE-3F2FBCFF876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7-5D96-4303-8FBE-3F2FBCFF876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8-5D96-4303-8FBE-3F2FBCFF876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5D96-4303-8FBE-3F2FBCFF876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A-5D96-4303-8FBE-3F2FBCFF876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B-5D96-4303-8FBE-3F2FBCFF876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C-5D96-4303-8FBE-3F2FBCFF8760}"/>
              </c:ext>
            </c:extLst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900"/>
                  </a:pPr>
                  <a:endParaRPr lang="nl-NL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D96-4303-8FBE-3F2FBCFF8760}"/>
                </c:ext>
              </c:extLst>
            </c:dLbl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dashboard'!$B$3:$B$14</c:f>
              <c:numCache>
                <c:formatCode>0</c:formatCode>
                <c:ptCount val="12"/>
                <c:pt idx="0">
                  <c:v>180</c:v>
                </c:pt>
                <c:pt idx="1">
                  <c:v>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D96-4303-8FBE-3F2FBCFF8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  <c:pieChart>
        <c:varyColors val="1"/>
        <c:ser>
          <c:idx val="2"/>
          <c:order val="2"/>
          <c:tx>
            <c:v>Needle</c:v>
          </c:tx>
          <c:spPr>
            <a:noFill/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5D96-4303-8FBE-3F2FBCFF8760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5D96-4303-8FBE-3F2FBCFF8760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5D96-4303-8FBE-3F2FBCFF8760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5D96-4303-8FBE-3F2FBCFF8760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dashboard'!$G$5:$J$5</c:f>
              <c:numCache>
                <c:formatCode>0</c:formatCode>
                <c:ptCount val="4"/>
                <c:pt idx="0">
                  <c:v>180</c:v>
                </c:pt>
                <c:pt idx="1">
                  <c:v>42.199999999999996</c:v>
                </c:pt>
                <c:pt idx="2">
                  <c:v>1</c:v>
                </c:pt>
                <c:pt idx="3">
                  <c:v>136.80000000000001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5D96-4303-8FBE-3F2FBCFF8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'Setup dashboard'!$F$20</c:f>
          <c:strCache>
            <c:ptCount val="1"/>
            <c:pt idx="0">
              <c:v>Title 20 0/26</c:v>
            </c:pt>
          </c:strCache>
        </c:strRef>
      </c:tx>
      <c:layout>
        <c:manualLayout>
          <c:xMode val="edge"/>
          <c:yMode val="edge"/>
          <c:x val="0.20154454756556006"/>
          <c:y val="0.85030864197530864"/>
        </c:manualLayout>
      </c:layout>
      <c:overlay val="0"/>
      <c:spPr>
        <a:ln>
          <a:noFill/>
        </a:ln>
      </c:spPr>
      <c:txPr>
        <a:bodyPr/>
        <a:lstStyle/>
        <a:p>
          <a:pPr>
            <a:defRPr sz="900"/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4798863156889125"/>
          <c:y val="2.8437070366204225E-2"/>
          <c:w val="0.72828265438536433"/>
          <c:h val="0.97156292963379576"/>
        </c:manualLayout>
      </c:layout>
      <c:doughnutChart>
        <c:varyColors val="1"/>
        <c:ser>
          <c:idx val="0"/>
          <c:order val="0"/>
          <c:tx>
            <c:strRef>
              <c:f>'Setup dashboard'!$A$2</c:f>
              <c:strCache>
                <c:ptCount val="1"/>
                <c:pt idx="0">
                  <c:v>Dial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077F-46D9-ABAD-463C85627011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ysClr val="windowText" lastClr="000000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3-077F-46D9-ABAD-463C85627011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F78609"/>
                  </a:gs>
                  <a:gs pos="50000">
                    <a:srgbClr val="FFFF00"/>
                  </a:gs>
                  <a:gs pos="100000">
                    <a:srgbClr val="9BBB59">
                      <a:lumMod val="60000"/>
                      <a:lumOff val="40000"/>
                    </a:srgb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5-077F-46D9-ABAD-463C85627011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3">
                      <a:lumMod val="60000"/>
                      <a:lumOff val="40000"/>
                    </a:scheme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00B050"/>
                  </a:gs>
                </a:gsLst>
                <a:lin ang="27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7-077F-46D9-ABAD-463C8562701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077F-46D9-ABAD-463C8562701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077F-46D9-ABAD-463C8562701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077F-46D9-ABAD-463C8562701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077F-46D9-ABAD-463C8562701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077F-46D9-ABAD-463C8562701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077F-46D9-ABAD-463C85627011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077F-46D9-ABAD-463C85627011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077F-46D9-ABAD-463C85627011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dashboard'!$A$3:$A$6</c:f>
              <c:numCache>
                <c:formatCode>0</c:formatCode>
                <c:ptCount val="4"/>
                <c:pt idx="0">
                  <c:v>180</c:v>
                </c:pt>
                <c:pt idx="1">
                  <c:v>45</c:v>
                </c:pt>
                <c:pt idx="2">
                  <c:v>90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77F-46D9-ABAD-463C85627011}"/>
            </c:ext>
          </c:extLst>
        </c:ser>
        <c:ser>
          <c:idx val="1"/>
          <c:order val="1"/>
          <c:tx>
            <c:strRef>
              <c:f>'Setup dashboard'!$B$2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1-077F-46D9-ABAD-463C8562701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2-077F-46D9-ABAD-463C8562701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077F-46D9-ABAD-463C8562701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4-077F-46D9-ABAD-463C8562701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5-077F-46D9-ABAD-463C8562701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6-077F-46D9-ABAD-463C8562701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7-077F-46D9-ABAD-463C8562701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8-077F-46D9-ABAD-463C8562701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077F-46D9-ABAD-463C8562701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A-077F-46D9-ABAD-463C85627011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B-077F-46D9-ABAD-463C85627011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C-077F-46D9-ABAD-463C85627011}"/>
              </c:ext>
            </c:extLst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900"/>
                  </a:pPr>
                  <a:endParaRPr lang="nl-NL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077F-46D9-ABAD-463C85627011}"/>
                </c:ext>
              </c:extLst>
            </c:dLbl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dashboard'!$B$3:$B$14</c:f>
              <c:numCache>
                <c:formatCode>0</c:formatCode>
                <c:ptCount val="12"/>
                <c:pt idx="0">
                  <c:v>180</c:v>
                </c:pt>
                <c:pt idx="1">
                  <c:v>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77F-46D9-ABAD-463C85627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  <c:pieChart>
        <c:varyColors val="1"/>
        <c:ser>
          <c:idx val="2"/>
          <c:order val="2"/>
          <c:tx>
            <c:v>Needle</c:v>
          </c:tx>
          <c:spPr>
            <a:noFill/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077F-46D9-ABAD-463C85627011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077F-46D9-ABAD-463C85627011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077F-46D9-ABAD-463C85627011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077F-46D9-ABAD-463C85627011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dashboard'!$G$20:$J$20</c:f>
              <c:numCache>
                <c:formatCode>0</c:formatCode>
                <c:ptCount val="4"/>
                <c:pt idx="0">
                  <c:v>180</c:v>
                </c:pt>
                <c:pt idx="1">
                  <c:v>-1</c:v>
                </c:pt>
                <c:pt idx="2">
                  <c:v>1</c:v>
                </c:pt>
                <c:pt idx="3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077F-46D9-ABAD-463C85627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'Setup dashboard'!$F$6</c:f>
          <c:strCache>
            <c:ptCount val="1"/>
            <c:pt idx="0">
              <c:v>Title 6 86/121</c:v>
            </c:pt>
          </c:strCache>
        </c:strRef>
      </c:tx>
      <c:layout>
        <c:manualLayout>
          <c:xMode val="edge"/>
          <c:yMode val="edge"/>
          <c:x val="0.20154454756556003"/>
          <c:y val="0.86783950617283967"/>
        </c:manualLayout>
      </c:layout>
      <c:overlay val="0"/>
      <c:txPr>
        <a:bodyPr/>
        <a:lstStyle/>
        <a:p>
          <a:pPr>
            <a:defRPr sz="900"/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4798863156889125"/>
          <c:y val="2.8437070366204225E-2"/>
          <c:w val="0.72828265438536433"/>
          <c:h val="0.97156292963379576"/>
        </c:manualLayout>
      </c:layout>
      <c:doughnutChart>
        <c:varyColors val="1"/>
        <c:ser>
          <c:idx val="0"/>
          <c:order val="0"/>
          <c:tx>
            <c:strRef>
              <c:f>'Setup dashboard'!$A$2</c:f>
              <c:strCache>
                <c:ptCount val="1"/>
                <c:pt idx="0">
                  <c:v>Dial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903F-4B9C-85CF-F2429FDAFE35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ysClr val="windowText" lastClr="000000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3-903F-4B9C-85CF-F2429FDAFE35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F78609"/>
                  </a:gs>
                  <a:gs pos="50000">
                    <a:srgbClr val="FFFF00"/>
                  </a:gs>
                  <a:gs pos="100000">
                    <a:srgbClr val="9BBB59">
                      <a:lumMod val="60000"/>
                      <a:lumOff val="40000"/>
                    </a:srgb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5-903F-4B9C-85CF-F2429FDAFE35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3">
                      <a:lumMod val="60000"/>
                      <a:lumOff val="40000"/>
                    </a:scheme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00B050"/>
                  </a:gs>
                </a:gsLst>
                <a:lin ang="27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7-903F-4B9C-85CF-F2429FDAFE3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903F-4B9C-85CF-F2429FDAFE3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903F-4B9C-85CF-F2429FDAFE3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903F-4B9C-85CF-F2429FDAFE3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903F-4B9C-85CF-F2429FDAFE3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903F-4B9C-85CF-F2429FDAFE3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903F-4B9C-85CF-F2429FDAFE3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903F-4B9C-85CF-F2429FDAFE3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903F-4B9C-85CF-F2429FDAFE35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dashboard'!$A$3:$A$6</c:f>
              <c:numCache>
                <c:formatCode>0</c:formatCode>
                <c:ptCount val="4"/>
                <c:pt idx="0">
                  <c:v>180</c:v>
                </c:pt>
                <c:pt idx="1">
                  <c:v>45</c:v>
                </c:pt>
                <c:pt idx="2">
                  <c:v>90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03F-4B9C-85CF-F2429FDAFE35}"/>
            </c:ext>
          </c:extLst>
        </c:ser>
        <c:ser>
          <c:idx val="1"/>
          <c:order val="1"/>
          <c:tx>
            <c:strRef>
              <c:f>'Setup dashboard'!$B$2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1-903F-4B9C-85CF-F2429FDAFE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2-903F-4B9C-85CF-F2429FDAFE3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903F-4B9C-85CF-F2429FDAFE3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4-903F-4B9C-85CF-F2429FDAFE3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5-903F-4B9C-85CF-F2429FDAFE3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6-903F-4B9C-85CF-F2429FDAFE3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7-903F-4B9C-85CF-F2429FDAFE3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8-903F-4B9C-85CF-F2429FDAFE3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903F-4B9C-85CF-F2429FDAFE3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A-903F-4B9C-85CF-F2429FDAFE3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B-903F-4B9C-85CF-F2429FDAFE3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C-903F-4B9C-85CF-F2429FDAFE35}"/>
              </c:ext>
            </c:extLst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900"/>
                  </a:pPr>
                  <a:endParaRPr lang="nl-NL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903F-4B9C-85CF-F2429FDAFE35}"/>
                </c:ext>
              </c:extLst>
            </c:dLbl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dashboard'!$B$3:$B$14</c:f>
              <c:numCache>
                <c:formatCode>0</c:formatCode>
                <c:ptCount val="12"/>
                <c:pt idx="0">
                  <c:v>180</c:v>
                </c:pt>
                <c:pt idx="1">
                  <c:v>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03F-4B9C-85CF-F2429FDAF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  <c:pieChart>
        <c:varyColors val="1"/>
        <c:ser>
          <c:idx val="2"/>
          <c:order val="2"/>
          <c:tx>
            <c:v>Needle</c:v>
          </c:tx>
          <c:spPr>
            <a:noFill/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903F-4B9C-85CF-F2429FDAFE35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903F-4B9C-85CF-F2429FDAFE35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903F-4B9C-85CF-F2429FDAFE35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903F-4B9C-85CF-F2429FDAFE35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dashboard'!$G$6:$J$6</c:f>
              <c:numCache>
                <c:formatCode>0</c:formatCode>
                <c:ptCount val="4"/>
                <c:pt idx="0">
                  <c:v>180</c:v>
                </c:pt>
                <c:pt idx="1">
                  <c:v>126.8</c:v>
                </c:pt>
                <c:pt idx="2">
                  <c:v>1</c:v>
                </c:pt>
                <c:pt idx="3">
                  <c:v>52.199999999999989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03F-4B9C-85CF-F2429FDAF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'Setup dashboard'!$F$1</c:f>
          <c:strCache>
            <c:ptCount val="1"/>
            <c:pt idx="0">
              <c:v>Title 1 8/8</c:v>
            </c:pt>
          </c:strCache>
        </c:strRef>
      </c:tx>
      <c:layout>
        <c:manualLayout>
          <c:xMode val="edge"/>
          <c:yMode val="edge"/>
          <c:x val="0.2110232438524435"/>
          <c:y val="0.875"/>
        </c:manualLayout>
      </c:layout>
      <c:overlay val="0"/>
      <c:txPr>
        <a:bodyPr/>
        <a:lstStyle/>
        <a:p>
          <a:pPr>
            <a:defRPr sz="900"/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4798863156889125"/>
          <c:y val="2.8437070366204225E-2"/>
          <c:w val="0.72828265438536433"/>
          <c:h val="0.97156292963379576"/>
        </c:manualLayout>
      </c:layout>
      <c:doughnutChart>
        <c:varyColors val="1"/>
        <c:ser>
          <c:idx val="0"/>
          <c:order val="0"/>
          <c:tx>
            <c:strRef>
              <c:f>'Setup dashboard'!$A$2</c:f>
              <c:strCache>
                <c:ptCount val="1"/>
                <c:pt idx="0">
                  <c:v>Dial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42B6-4514-A091-AA85BA9EB9AF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ysClr val="windowText" lastClr="000000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3-42B6-4514-A091-AA85BA9EB9AF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F78609"/>
                  </a:gs>
                  <a:gs pos="50000">
                    <a:srgbClr val="FFFF00"/>
                  </a:gs>
                  <a:gs pos="100000">
                    <a:srgbClr val="9BBB59">
                      <a:lumMod val="60000"/>
                      <a:lumOff val="40000"/>
                    </a:srgb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5-42B6-4514-A091-AA85BA9EB9AF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3">
                      <a:lumMod val="60000"/>
                      <a:lumOff val="40000"/>
                    </a:scheme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00B050"/>
                  </a:gs>
                </a:gsLst>
                <a:lin ang="27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7-42B6-4514-A091-AA85BA9EB9A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42B6-4514-A091-AA85BA9EB9A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42B6-4514-A091-AA85BA9EB9A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42B6-4514-A091-AA85BA9EB9A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42B6-4514-A091-AA85BA9EB9A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42B6-4514-A091-AA85BA9EB9A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42B6-4514-A091-AA85BA9EB9A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42B6-4514-A091-AA85BA9EB9A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42B6-4514-A091-AA85BA9EB9AF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dashboard'!$A$3:$A$6</c:f>
              <c:numCache>
                <c:formatCode>0</c:formatCode>
                <c:ptCount val="4"/>
                <c:pt idx="0">
                  <c:v>180</c:v>
                </c:pt>
                <c:pt idx="1">
                  <c:v>45</c:v>
                </c:pt>
                <c:pt idx="2">
                  <c:v>90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2B6-4514-A091-AA85BA9EB9AF}"/>
            </c:ext>
          </c:extLst>
        </c:ser>
        <c:ser>
          <c:idx val="1"/>
          <c:order val="1"/>
          <c:tx>
            <c:strRef>
              <c:f>'Setup dashboard'!$B$2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1-42B6-4514-A091-AA85BA9EB9A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2-42B6-4514-A091-AA85BA9EB9A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42B6-4514-A091-AA85BA9EB9A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4-42B6-4514-A091-AA85BA9EB9A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5-42B6-4514-A091-AA85BA9EB9A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6-42B6-4514-A091-AA85BA9EB9A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7-42B6-4514-A091-AA85BA9EB9A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8-42B6-4514-A091-AA85BA9EB9A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42B6-4514-A091-AA85BA9EB9A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A-42B6-4514-A091-AA85BA9EB9A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B-42B6-4514-A091-AA85BA9EB9A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C-42B6-4514-A091-AA85BA9EB9AF}"/>
              </c:ext>
            </c:extLst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900"/>
                  </a:pPr>
                  <a:endParaRPr lang="nl-NL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2B6-4514-A091-AA85BA9EB9AF}"/>
                </c:ext>
              </c:extLst>
            </c:dLbl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dashboard'!$B$3:$B$14</c:f>
              <c:numCache>
                <c:formatCode>0</c:formatCode>
                <c:ptCount val="12"/>
                <c:pt idx="0">
                  <c:v>180</c:v>
                </c:pt>
                <c:pt idx="1">
                  <c:v>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2B6-4514-A091-AA85BA9EB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  <c:pieChart>
        <c:varyColors val="1"/>
        <c:ser>
          <c:idx val="2"/>
          <c:order val="2"/>
          <c:tx>
            <c:v>Needle</c:v>
          </c:tx>
          <c:spPr>
            <a:noFill/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42B6-4514-A091-AA85BA9EB9AF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42B6-4514-A091-AA85BA9EB9AF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42B6-4514-A091-AA85BA9EB9AF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42B6-4514-A091-AA85BA9EB9AF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dashboard'!$G$1:$J$1</c:f>
              <c:numCache>
                <c:formatCode>0</c:formatCode>
                <c:ptCount val="4"/>
                <c:pt idx="0">
                  <c:v>180</c:v>
                </c:pt>
                <c:pt idx="1">
                  <c:v>179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42B6-4514-A091-AA85BA9EB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'Setup dashboard'!$F$8</c:f>
          <c:strCache>
            <c:ptCount val="1"/>
            <c:pt idx="0">
              <c:v>Title 8 3/6</c:v>
            </c:pt>
          </c:strCache>
        </c:strRef>
      </c:tx>
      <c:layout>
        <c:manualLayout>
          <c:xMode val="edge"/>
          <c:yMode val="edge"/>
          <c:x val="0.17272610376152547"/>
          <c:y val="0.85648148148148151"/>
        </c:manualLayout>
      </c:layout>
      <c:overlay val="0"/>
      <c:spPr>
        <a:ln>
          <a:noFill/>
        </a:ln>
      </c:spPr>
      <c:txPr>
        <a:bodyPr/>
        <a:lstStyle/>
        <a:p>
          <a:pPr>
            <a:defRPr sz="900"/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4798863156889125"/>
          <c:y val="2.8437070366204225E-2"/>
          <c:w val="0.72828265438536433"/>
          <c:h val="0.97156292963379576"/>
        </c:manualLayout>
      </c:layout>
      <c:doughnutChart>
        <c:varyColors val="1"/>
        <c:ser>
          <c:idx val="0"/>
          <c:order val="0"/>
          <c:tx>
            <c:strRef>
              <c:f>'Setup dashboard'!$A$2</c:f>
              <c:strCache>
                <c:ptCount val="1"/>
                <c:pt idx="0">
                  <c:v>Dial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8AED-4DD0-AB8C-D07F44FD1F52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ysClr val="windowText" lastClr="000000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3-8AED-4DD0-AB8C-D07F44FD1F52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F78609"/>
                  </a:gs>
                  <a:gs pos="50000">
                    <a:srgbClr val="FFFF00"/>
                  </a:gs>
                  <a:gs pos="100000">
                    <a:srgbClr val="9BBB59">
                      <a:lumMod val="60000"/>
                      <a:lumOff val="40000"/>
                    </a:srgb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5-8AED-4DD0-AB8C-D07F44FD1F52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3">
                      <a:lumMod val="60000"/>
                      <a:lumOff val="40000"/>
                    </a:scheme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00B050"/>
                  </a:gs>
                </a:gsLst>
                <a:lin ang="27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7-8AED-4DD0-AB8C-D07F44FD1F5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8AED-4DD0-AB8C-D07F44FD1F5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8AED-4DD0-AB8C-D07F44FD1F5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8AED-4DD0-AB8C-D07F44FD1F5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8AED-4DD0-AB8C-D07F44FD1F5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8AED-4DD0-AB8C-D07F44FD1F5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8AED-4DD0-AB8C-D07F44FD1F5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8AED-4DD0-AB8C-D07F44FD1F52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8AED-4DD0-AB8C-D07F44FD1F52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dashboard'!$A$3:$A$6</c:f>
              <c:numCache>
                <c:formatCode>0</c:formatCode>
                <c:ptCount val="4"/>
                <c:pt idx="0">
                  <c:v>180</c:v>
                </c:pt>
                <c:pt idx="1">
                  <c:v>45</c:v>
                </c:pt>
                <c:pt idx="2">
                  <c:v>90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AED-4DD0-AB8C-D07F44FD1F52}"/>
            </c:ext>
          </c:extLst>
        </c:ser>
        <c:ser>
          <c:idx val="1"/>
          <c:order val="1"/>
          <c:tx>
            <c:strRef>
              <c:f>'Setup dashboard'!$B$2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1-8AED-4DD0-AB8C-D07F44FD1F5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2-8AED-4DD0-AB8C-D07F44FD1F5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8AED-4DD0-AB8C-D07F44FD1F5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4-8AED-4DD0-AB8C-D07F44FD1F5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5-8AED-4DD0-AB8C-D07F44FD1F5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6-8AED-4DD0-AB8C-D07F44FD1F5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7-8AED-4DD0-AB8C-D07F44FD1F5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8-8AED-4DD0-AB8C-D07F44FD1F5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8AED-4DD0-AB8C-D07F44FD1F5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A-8AED-4DD0-AB8C-D07F44FD1F5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B-8AED-4DD0-AB8C-D07F44FD1F52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C-8AED-4DD0-AB8C-D07F44FD1F52}"/>
              </c:ext>
            </c:extLst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900"/>
                  </a:pPr>
                  <a:endParaRPr lang="nl-NL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8AED-4DD0-AB8C-D07F44FD1F52}"/>
                </c:ext>
              </c:extLst>
            </c:dLbl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dashboard'!$B$3:$B$14</c:f>
              <c:numCache>
                <c:formatCode>0</c:formatCode>
                <c:ptCount val="12"/>
                <c:pt idx="0">
                  <c:v>180</c:v>
                </c:pt>
                <c:pt idx="1">
                  <c:v>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AED-4DD0-AB8C-D07F44FD1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  <c:pieChart>
        <c:varyColors val="1"/>
        <c:ser>
          <c:idx val="2"/>
          <c:order val="2"/>
          <c:tx>
            <c:v>Needle</c:v>
          </c:tx>
          <c:spPr>
            <a:noFill/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8AED-4DD0-AB8C-D07F44FD1F52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8AED-4DD0-AB8C-D07F44FD1F52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8AED-4DD0-AB8C-D07F44FD1F52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8AED-4DD0-AB8C-D07F44FD1F52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dashboard'!$G$8:$J$8</c:f>
              <c:numCache>
                <c:formatCode>0</c:formatCode>
                <c:ptCount val="4"/>
                <c:pt idx="0">
                  <c:v>180</c:v>
                </c:pt>
                <c:pt idx="1">
                  <c:v>89</c:v>
                </c:pt>
                <c:pt idx="2">
                  <c:v>1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8AED-4DD0-AB8C-D07F44FD1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'Setup dashboard'!$F$9</c:f>
          <c:strCache>
            <c:ptCount val="1"/>
            <c:pt idx="0">
              <c:v>Title 9 6/201</c:v>
            </c:pt>
          </c:strCache>
        </c:strRef>
      </c:tx>
      <c:layout>
        <c:manualLayout>
          <c:xMode val="edge"/>
          <c:yMode val="edge"/>
          <c:x val="0.19193839963088188"/>
          <c:y val="0.86265432098765427"/>
        </c:manualLayout>
      </c:layout>
      <c:overlay val="0"/>
      <c:txPr>
        <a:bodyPr anchor="b" anchorCtr="1"/>
        <a:lstStyle/>
        <a:p>
          <a:pPr>
            <a:defRPr sz="900"/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4798863156889125"/>
          <c:y val="2.8437070366204225E-2"/>
          <c:w val="0.72828265438536433"/>
          <c:h val="0.97156292963379576"/>
        </c:manualLayout>
      </c:layout>
      <c:doughnutChart>
        <c:varyColors val="1"/>
        <c:ser>
          <c:idx val="0"/>
          <c:order val="0"/>
          <c:tx>
            <c:strRef>
              <c:f>'Setup dashboard'!$A$2</c:f>
              <c:strCache>
                <c:ptCount val="1"/>
                <c:pt idx="0">
                  <c:v>Dial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FD55-4E96-9CD4-17033E021F03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ysClr val="windowText" lastClr="000000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3-FD55-4E96-9CD4-17033E021F03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F78609"/>
                  </a:gs>
                  <a:gs pos="50000">
                    <a:srgbClr val="FFFF00"/>
                  </a:gs>
                  <a:gs pos="100000">
                    <a:srgbClr val="9BBB59">
                      <a:lumMod val="60000"/>
                      <a:lumOff val="40000"/>
                    </a:srgb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5-FD55-4E96-9CD4-17033E021F03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3">
                      <a:lumMod val="60000"/>
                      <a:lumOff val="40000"/>
                    </a:scheme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00B050"/>
                  </a:gs>
                </a:gsLst>
                <a:lin ang="27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7-FD55-4E96-9CD4-17033E021F0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FD55-4E96-9CD4-17033E021F0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FD55-4E96-9CD4-17033E021F0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FD55-4E96-9CD4-17033E021F0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FD55-4E96-9CD4-17033E021F0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FD55-4E96-9CD4-17033E021F0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FD55-4E96-9CD4-17033E021F0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FD55-4E96-9CD4-17033E021F0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FD55-4E96-9CD4-17033E021F03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dashboard'!$A$3:$A$6</c:f>
              <c:numCache>
                <c:formatCode>0</c:formatCode>
                <c:ptCount val="4"/>
                <c:pt idx="0">
                  <c:v>180</c:v>
                </c:pt>
                <c:pt idx="1">
                  <c:v>45</c:v>
                </c:pt>
                <c:pt idx="2">
                  <c:v>90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D55-4E96-9CD4-17033E021F03}"/>
            </c:ext>
          </c:extLst>
        </c:ser>
        <c:ser>
          <c:idx val="1"/>
          <c:order val="1"/>
          <c:tx>
            <c:strRef>
              <c:f>'Setup dashboard'!$B$2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1-FD55-4E96-9CD4-17033E021F0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2-FD55-4E96-9CD4-17033E021F0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FD55-4E96-9CD4-17033E021F0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4-FD55-4E96-9CD4-17033E021F0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5-FD55-4E96-9CD4-17033E021F0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6-FD55-4E96-9CD4-17033E021F0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7-FD55-4E96-9CD4-17033E021F0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8-FD55-4E96-9CD4-17033E021F0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FD55-4E96-9CD4-17033E021F0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A-FD55-4E96-9CD4-17033E021F0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B-FD55-4E96-9CD4-17033E021F0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C-FD55-4E96-9CD4-17033E021F03}"/>
              </c:ext>
            </c:extLst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900"/>
                  </a:pPr>
                  <a:endParaRPr lang="nl-NL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FD55-4E96-9CD4-17033E021F03}"/>
                </c:ext>
              </c:extLst>
            </c:dLbl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dashboard'!$B$3:$B$14</c:f>
              <c:numCache>
                <c:formatCode>0</c:formatCode>
                <c:ptCount val="12"/>
                <c:pt idx="0">
                  <c:v>180</c:v>
                </c:pt>
                <c:pt idx="1">
                  <c:v>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D55-4E96-9CD4-17033E021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  <c:pieChart>
        <c:varyColors val="1"/>
        <c:ser>
          <c:idx val="2"/>
          <c:order val="2"/>
          <c:tx>
            <c:v>Needle</c:v>
          </c:tx>
          <c:spPr>
            <a:noFill/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FD55-4E96-9CD4-17033E021F03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FD55-4E96-9CD4-17033E021F03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FD55-4E96-9CD4-17033E021F03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FD55-4E96-9CD4-17033E021F03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dashboard'!$G$9:$J$9</c:f>
              <c:numCache>
                <c:formatCode>0</c:formatCode>
                <c:ptCount val="4"/>
                <c:pt idx="0">
                  <c:v>180</c:v>
                </c:pt>
                <c:pt idx="1">
                  <c:v>4.3999999999999995</c:v>
                </c:pt>
                <c:pt idx="2">
                  <c:v>1</c:v>
                </c:pt>
                <c:pt idx="3">
                  <c:v>174.6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FD55-4E96-9CD4-17033E021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'Setup dashboard'!$F$10</c:f>
          <c:strCache>
            <c:ptCount val="1"/>
            <c:pt idx="0">
              <c:v>Title 10 0/188</c:v>
            </c:pt>
          </c:strCache>
        </c:strRef>
      </c:tx>
      <c:layout>
        <c:manualLayout>
          <c:xMode val="edge"/>
          <c:yMode val="edge"/>
          <c:x val="0.20255431822862527"/>
          <c:y val="0.86882700018698189"/>
        </c:manualLayout>
      </c:layout>
      <c:overlay val="0"/>
      <c:txPr>
        <a:bodyPr anchor="t" anchorCtr="0"/>
        <a:lstStyle/>
        <a:p>
          <a:pPr>
            <a:defRPr sz="900"/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4798863156889125"/>
          <c:y val="2.8437070366204225E-2"/>
          <c:w val="0.72828265438536433"/>
          <c:h val="0.97156292963379576"/>
        </c:manualLayout>
      </c:layout>
      <c:doughnutChart>
        <c:varyColors val="1"/>
        <c:ser>
          <c:idx val="0"/>
          <c:order val="0"/>
          <c:tx>
            <c:strRef>
              <c:f>'Setup dashboard'!$A$2</c:f>
              <c:strCache>
                <c:ptCount val="1"/>
                <c:pt idx="0">
                  <c:v>Dial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03FD-4943-9665-40D922BB187D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ysClr val="windowText" lastClr="000000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3-03FD-4943-9665-40D922BB187D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F78609"/>
                  </a:gs>
                  <a:gs pos="50000">
                    <a:srgbClr val="FFFF00"/>
                  </a:gs>
                  <a:gs pos="100000">
                    <a:srgbClr val="9BBB59">
                      <a:lumMod val="60000"/>
                      <a:lumOff val="40000"/>
                    </a:srgb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5-03FD-4943-9665-40D922BB187D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3">
                      <a:lumMod val="60000"/>
                      <a:lumOff val="40000"/>
                    </a:scheme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00B050"/>
                  </a:gs>
                </a:gsLst>
                <a:lin ang="27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7-03FD-4943-9665-40D922BB187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03FD-4943-9665-40D922BB187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03FD-4943-9665-40D922BB187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03FD-4943-9665-40D922BB187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03FD-4943-9665-40D922BB187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03FD-4943-9665-40D922BB187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03FD-4943-9665-40D922BB187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03FD-4943-9665-40D922BB187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03FD-4943-9665-40D922BB187D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dashboard'!$A$3:$A$6</c:f>
              <c:numCache>
                <c:formatCode>0</c:formatCode>
                <c:ptCount val="4"/>
                <c:pt idx="0">
                  <c:v>180</c:v>
                </c:pt>
                <c:pt idx="1">
                  <c:v>45</c:v>
                </c:pt>
                <c:pt idx="2">
                  <c:v>90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3FD-4943-9665-40D922BB187D}"/>
            </c:ext>
          </c:extLst>
        </c:ser>
        <c:ser>
          <c:idx val="1"/>
          <c:order val="1"/>
          <c:tx>
            <c:strRef>
              <c:f>'Setup dashboard'!$B$2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1-03FD-4943-9665-40D922BB18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2-03FD-4943-9665-40D922BB18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03FD-4943-9665-40D922BB18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4-03FD-4943-9665-40D922BB187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5-03FD-4943-9665-40D922BB187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6-03FD-4943-9665-40D922BB187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7-03FD-4943-9665-40D922BB187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8-03FD-4943-9665-40D922BB187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03FD-4943-9665-40D922BB187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A-03FD-4943-9665-40D922BB187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B-03FD-4943-9665-40D922BB187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C-03FD-4943-9665-40D922BB187D}"/>
              </c:ext>
            </c:extLst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900"/>
                  </a:pPr>
                  <a:endParaRPr lang="nl-NL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03FD-4943-9665-40D922BB187D}"/>
                </c:ext>
              </c:extLst>
            </c:dLbl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dashboard'!$B$3:$B$14</c:f>
              <c:numCache>
                <c:formatCode>0</c:formatCode>
                <c:ptCount val="12"/>
                <c:pt idx="0">
                  <c:v>180</c:v>
                </c:pt>
                <c:pt idx="1">
                  <c:v>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3FD-4943-9665-40D922BB1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  <c:pieChart>
        <c:varyColors val="1"/>
        <c:ser>
          <c:idx val="2"/>
          <c:order val="2"/>
          <c:tx>
            <c:v>Needle</c:v>
          </c:tx>
          <c:spPr>
            <a:noFill/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03FD-4943-9665-40D922BB187D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03FD-4943-9665-40D922BB187D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03FD-4943-9665-40D922BB187D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03FD-4943-9665-40D922BB187D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dashboard'!$G$10:$J$10</c:f>
              <c:numCache>
                <c:formatCode>0</c:formatCode>
                <c:ptCount val="4"/>
                <c:pt idx="0">
                  <c:v>180</c:v>
                </c:pt>
                <c:pt idx="1">
                  <c:v>-1</c:v>
                </c:pt>
                <c:pt idx="2">
                  <c:v>1</c:v>
                </c:pt>
                <c:pt idx="3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03FD-4943-9665-40D922BB1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'Setup dashboard'!$F$11</c:f>
          <c:strCache>
            <c:ptCount val="1"/>
            <c:pt idx="0">
              <c:v>Title 11 35/35</c:v>
            </c:pt>
          </c:strCache>
        </c:strRef>
      </c:tx>
      <c:layout>
        <c:manualLayout>
          <c:xMode val="edge"/>
          <c:yMode val="edge"/>
          <c:x val="0.20634762153289918"/>
          <c:y val="0.85648148148148151"/>
        </c:manualLayout>
      </c:layout>
      <c:overlay val="0"/>
      <c:spPr>
        <a:ln>
          <a:noFill/>
        </a:ln>
      </c:spPr>
      <c:txPr>
        <a:bodyPr/>
        <a:lstStyle/>
        <a:p>
          <a:pPr>
            <a:defRPr sz="900"/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4798863156889125"/>
          <c:y val="2.8437070366204225E-2"/>
          <c:w val="0.72828265438536433"/>
          <c:h val="0.97156292963379576"/>
        </c:manualLayout>
      </c:layout>
      <c:doughnutChart>
        <c:varyColors val="1"/>
        <c:ser>
          <c:idx val="0"/>
          <c:order val="0"/>
          <c:tx>
            <c:strRef>
              <c:f>'Setup dashboard'!$A$2</c:f>
              <c:strCache>
                <c:ptCount val="1"/>
                <c:pt idx="0">
                  <c:v>Dial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6090-4343-A971-7E00C2FD5AC5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ysClr val="windowText" lastClr="000000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3-6090-4343-A971-7E00C2FD5AC5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F78609"/>
                  </a:gs>
                  <a:gs pos="50000">
                    <a:srgbClr val="FFFF00"/>
                  </a:gs>
                  <a:gs pos="100000">
                    <a:srgbClr val="9BBB59">
                      <a:lumMod val="60000"/>
                      <a:lumOff val="40000"/>
                    </a:srgb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5-6090-4343-A971-7E00C2FD5AC5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3">
                      <a:lumMod val="60000"/>
                      <a:lumOff val="40000"/>
                    </a:scheme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00B050"/>
                  </a:gs>
                </a:gsLst>
                <a:lin ang="27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7-6090-4343-A971-7E00C2FD5AC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6090-4343-A971-7E00C2FD5AC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6090-4343-A971-7E00C2FD5AC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6090-4343-A971-7E00C2FD5AC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6090-4343-A971-7E00C2FD5AC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6090-4343-A971-7E00C2FD5AC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6090-4343-A971-7E00C2FD5AC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6090-4343-A971-7E00C2FD5AC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6090-4343-A971-7E00C2FD5AC5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dashboard'!$A$3:$A$6</c:f>
              <c:numCache>
                <c:formatCode>0</c:formatCode>
                <c:ptCount val="4"/>
                <c:pt idx="0">
                  <c:v>180</c:v>
                </c:pt>
                <c:pt idx="1">
                  <c:v>45</c:v>
                </c:pt>
                <c:pt idx="2">
                  <c:v>90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090-4343-A971-7E00C2FD5AC5}"/>
            </c:ext>
          </c:extLst>
        </c:ser>
        <c:ser>
          <c:idx val="1"/>
          <c:order val="1"/>
          <c:tx>
            <c:strRef>
              <c:f>'Setup dashboard'!$B$2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1-6090-4343-A971-7E00C2FD5AC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2-6090-4343-A971-7E00C2FD5AC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6090-4343-A971-7E00C2FD5AC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4-6090-4343-A971-7E00C2FD5AC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5-6090-4343-A971-7E00C2FD5AC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6-6090-4343-A971-7E00C2FD5AC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7-6090-4343-A971-7E00C2FD5AC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8-6090-4343-A971-7E00C2FD5AC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6090-4343-A971-7E00C2FD5AC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A-6090-4343-A971-7E00C2FD5AC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B-6090-4343-A971-7E00C2FD5AC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C-6090-4343-A971-7E00C2FD5AC5}"/>
              </c:ext>
            </c:extLst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900"/>
                  </a:pPr>
                  <a:endParaRPr lang="nl-NL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6090-4343-A971-7E00C2FD5AC5}"/>
                </c:ext>
              </c:extLst>
            </c:dLbl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dashboard'!$B$3:$B$14</c:f>
              <c:numCache>
                <c:formatCode>0</c:formatCode>
                <c:ptCount val="12"/>
                <c:pt idx="0">
                  <c:v>180</c:v>
                </c:pt>
                <c:pt idx="1">
                  <c:v>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6090-4343-A971-7E00C2FD5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  <c:pieChart>
        <c:varyColors val="1"/>
        <c:ser>
          <c:idx val="2"/>
          <c:order val="2"/>
          <c:tx>
            <c:v>Needle</c:v>
          </c:tx>
          <c:spPr>
            <a:noFill/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6090-4343-A971-7E00C2FD5AC5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6090-4343-A971-7E00C2FD5AC5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6090-4343-A971-7E00C2FD5AC5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6090-4343-A971-7E00C2FD5AC5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dashboard'!$G$11:$J$11</c:f>
              <c:numCache>
                <c:formatCode>0</c:formatCode>
                <c:ptCount val="4"/>
                <c:pt idx="0">
                  <c:v>180</c:v>
                </c:pt>
                <c:pt idx="1">
                  <c:v>179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6090-4343-A971-7E00C2FD5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'Setup dashboard'!$F$12</c:f>
          <c:strCache>
            <c:ptCount val="1"/>
            <c:pt idx="0">
              <c:v>Title 12 0/66</c:v>
            </c:pt>
          </c:strCache>
        </c:strRef>
      </c:tx>
      <c:layout>
        <c:manualLayout>
          <c:xMode val="edge"/>
          <c:yMode val="edge"/>
          <c:x val="0.13538463484843527"/>
          <c:y val="0.85030852014210623"/>
        </c:manualLayout>
      </c:layout>
      <c:overlay val="0"/>
      <c:spPr>
        <a:ln>
          <a:noFill/>
        </a:ln>
      </c:spPr>
      <c:txPr>
        <a:bodyPr/>
        <a:lstStyle/>
        <a:p>
          <a:pPr>
            <a:defRPr sz="900"/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4798863156889125"/>
          <c:y val="2.8437070366204225E-2"/>
          <c:w val="0.72828265438536433"/>
          <c:h val="0.97156292963379576"/>
        </c:manualLayout>
      </c:layout>
      <c:doughnutChart>
        <c:varyColors val="1"/>
        <c:ser>
          <c:idx val="0"/>
          <c:order val="0"/>
          <c:tx>
            <c:strRef>
              <c:f>'Setup dashboard'!$A$2</c:f>
              <c:strCache>
                <c:ptCount val="1"/>
                <c:pt idx="0">
                  <c:v>Dial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07DE-4784-8689-A96AE3B1CF1F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ysClr val="windowText" lastClr="000000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3-07DE-4784-8689-A96AE3B1CF1F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F78609"/>
                  </a:gs>
                  <a:gs pos="50000">
                    <a:srgbClr val="FFFF00"/>
                  </a:gs>
                  <a:gs pos="100000">
                    <a:srgbClr val="9BBB59">
                      <a:lumMod val="60000"/>
                      <a:lumOff val="40000"/>
                    </a:srgb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5-07DE-4784-8689-A96AE3B1CF1F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3">
                      <a:lumMod val="60000"/>
                      <a:lumOff val="40000"/>
                    </a:scheme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00B050"/>
                  </a:gs>
                </a:gsLst>
                <a:lin ang="27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7-07DE-4784-8689-A96AE3B1CF1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07DE-4784-8689-A96AE3B1CF1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07DE-4784-8689-A96AE3B1CF1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07DE-4784-8689-A96AE3B1CF1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07DE-4784-8689-A96AE3B1CF1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07DE-4784-8689-A96AE3B1CF1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07DE-4784-8689-A96AE3B1CF1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07DE-4784-8689-A96AE3B1CF1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07DE-4784-8689-A96AE3B1CF1F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dashboard'!$A$3:$A$6</c:f>
              <c:numCache>
                <c:formatCode>0</c:formatCode>
                <c:ptCount val="4"/>
                <c:pt idx="0">
                  <c:v>180</c:v>
                </c:pt>
                <c:pt idx="1">
                  <c:v>45</c:v>
                </c:pt>
                <c:pt idx="2">
                  <c:v>90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7DE-4784-8689-A96AE3B1CF1F}"/>
            </c:ext>
          </c:extLst>
        </c:ser>
        <c:ser>
          <c:idx val="1"/>
          <c:order val="1"/>
          <c:tx>
            <c:strRef>
              <c:f>'Setup dashboard'!$B$2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1-07DE-4784-8689-A96AE3B1CF1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2-07DE-4784-8689-A96AE3B1CF1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07DE-4784-8689-A96AE3B1CF1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4-07DE-4784-8689-A96AE3B1CF1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5-07DE-4784-8689-A96AE3B1CF1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6-07DE-4784-8689-A96AE3B1CF1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7-07DE-4784-8689-A96AE3B1CF1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8-07DE-4784-8689-A96AE3B1CF1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07DE-4784-8689-A96AE3B1CF1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A-07DE-4784-8689-A96AE3B1CF1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B-07DE-4784-8689-A96AE3B1CF1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C-07DE-4784-8689-A96AE3B1CF1F}"/>
              </c:ext>
            </c:extLst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900"/>
                  </a:pPr>
                  <a:endParaRPr lang="nl-NL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07DE-4784-8689-A96AE3B1CF1F}"/>
                </c:ext>
              </c:extLst>
            </c:dLbl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dashboard'!$B$3:$B$14</c:f>
              <c:numCache>
                <c:formatCode>0</c:formatCode>
                <c:ptCount val="12"/>
                <c:pt idx="0">
                  <c:v>180</c:v>
                </c:pt>
                <c:pt idx="1">
                  <c:v>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7DE-4784-8689-A96AE3B1C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  <c:pieChart>
        <c:varyColors val="1"/>
        <c:ser>
          <c:idx val="2"/>
          <c:order val="2"/>
          <c:tx>
            <c:v>Needle</c:v>
          </c:tx>
          <c:spPr>
            <a:noFill/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07DE-4784-8689-A96AE3B1CF1F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07DE-4784-8689-A96AE3B1CF1F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07DE-4784-8689-A96AE3B1CF1F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07DE-4784-8689-A96AE3B1CF1F}"/>
              </c:ext>
            </c:extLst>
          </c:dPt>
          <c:cat>
            <c:numRef>
              <c:f>'Setup dashboard'!$C$3:$C$14</c:f>
              <c:numCache>
                <c:formatCode>0%</c:formatCod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cat>
          <c:val>
            <c:numRef>
              <c:f>'Setup dashboard'!$G$12:$J$12</c:f>
              <c:numCache>
                <c:formatCode>0</c:formatCode>
                <c:ptCount val="4"/>
                <c:pt idx="0">
                  <c:v>180</c:v>
                </c:pt>
                <c:pt idx="1">
                  <c:v>-1</c:v>
                </c:pt>
                <c:pt idx="2">
                  <c:v>1</c:v>
                </c:pt>
                <c:pt idx="3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07DE-4784-8689-A96AE3B1C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326935</xdr:colOff>
      <xdr:row>2</xdr:row>
      <xdr:rowOff>63256</xdr:rowOff>
    </xdr:from>
    <xdr:to>
      <xdr:col>10</xdr:col>
      <xdr:colOff>271826</xdr:colOff>
      <xdr:row>14</xdr:row>
      <xdr:rowOff>152399</xdr:rowOff>
    </xdr:to>
    <xdr:graphicFrame macro="">
      <xdr:nvGraphicFramePr>
        <xdr:cNvPr id="1073" name="Chart 1">
          <a:extLst>
            <a:ext uri="{FF2B5EF4-FFF2-40B4-BE49-F238E27FC236}">
              <a16:creationId xmlns:a16="http://schemas.microsoft.com/office/drawing/2014/main" id="{BA138F14-34C5-4F20-A2F5-1F10637F1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120650</xdr:colOff>
      <xdr:row>17</xdr:row>
      <xdr:rowOff>63256</xdr:rowOff>
    </xdr:from>
    <xdr:to>
      <xdr:col>5</xdr:col>
      <xdr:colOff>180501</xdr:colOff>
      <xdr:row>29</xdr:row>
      <xdr:rowOff>152399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95B91B49-DFF9-4567-85CF-B8000810B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326935</xdr:colOff>
      <xdr:row>17</xdr:row>
      <xdr:rowOff>63256</xdr:rowOff>
    </xdr:from>
    <xdr:to>
      <xdr:col>10</xdr:col>
      <xdr:colOff>271826</xdr:colOff>
      <xdr:row>29</xdr:row>
      <xdr:rowOff>152399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B28FC430-8949-4451-A39F-1B145EFB2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120650</xdr:colOff>
      <xdr:row>2</xdr:row>
      <xdr:rowOff>63256</xdr:rowOff>
    </xdr:from>
    <xdr:to>
      <xdr:col>5</xdr:col>
      <xdr:colOff>180501</xdr:colOff>
      <xdr:row>14</xdr:row>
      <xdr:rowOff>152399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905D10D-1BB4-4B78-BD0A-DCC1460AB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411301</xdr:colOff>
      <xdr:row>17</xdr:row>
      <xdr:rowOff>63256</xdr:rowOff>
    </xdr:from>
    <xdr:to>
      <xdr:col>21</xdr:col>
      <xdr:colOff>495233</xdr:colOff>
      <xdr:row>29</xdr:row>
      <xdr:rowOff>152399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B80EBB7E-7AEF-40F5-AB31-E623317D5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120650</xdr:colOff>
      <xdr:row>32</xdr:row>
      <xdr:rowOff>63500</xdr:rowOff>
    </xdr:from>
    <xdr:to>
      <xdr:col>5</xdr:col>
      <xdr:colOff>180501</xdr:colOff>
      <xdr:row>45</xdr:row>
      <xdr:rowOff>7620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FF23BD08-539A-43D2-9FBB-00338B27B0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326935</xdr:colOff>
      <xdr:row>32</xdr:row>
      <xdr:rowOff>63500</xdr:rowOff>
    </xdr:from>
    <xdr:to>
      <xdr:col>10</xdr:col>
      <xdr:colOff>271826</xdr:colOff>
      <xdr:row>45</xdr:row>
      <xdr:rowOff>7620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80D5C8FB-8C4C-4D57-A989-436F1FCE6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418537</xdr:colOff>
      <xdr:row>32</xdr:row>
      <xdr:rowOff>63500</xdr:rowOff>
    </xdr:from>
    <xdr:to>
      <xdr:col>16</xdr:col>
      <xdr:colOff>271790</xdr:colOff>
      <xdr:row>45</xdr:row>
      <xdr:rowOff>7620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D107BA0E-A36B-4FF0-8F7E-26B08D0C1F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411301</xdr:colOff>
      <xdr:row>32</xdr:row>
      <xdr:rowOff>63500</xdr:rowOff>
    </xdr:from>
    <xdr:to>
      <xdr:col>21</xdr:col>
      <xdr:colOff>495233</xdr:colOff>
      <xdr:row>45</xdr:row>
      <xdr:rowOff>7620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164FB86-EC9F-47D7-A755-62CC02F77D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418537</xdr:colOff>
      <xdr:row>2</xdr:row>
      <xdr:rowOff>63256</xdr:rowOff>
    </xdr:from>
    <xdr:to>
      <xdr:col>16</xdr:col>
      <xdr:colOff>271790</xdr:colOff>
      <xdr:row>14</xdr:row>
      <xdr:rowOff>152399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85FC3AC2-7025-4FB1-9ACE-1D4B9C64F0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418593</xdr:colOff>
      <xdr:row>2</xdr:row>
      <xdr:rowOff>63256</xdr:rowOff>
    </xdr:from>
    <xdr:to>
      <xdr:col>21</xdr:col>
      <xdr:colOff>495300</xdr:colOff>
      <xdr:row>14</xdr:row>
      <xdr:rowOff>152399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86E4B82F-2A20-47FF-ADC2-A6493377D5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120650</xdr:colOff>
      <xdr:row>47</xdr:row>
      <xdr:rowOff>63500</xdr:rowOff>
    </xdr:from>
    <xdr:to>
      <xdr:col>5</xdr:col>
      <xdr:colOff>180501</xdr:colOff>
      <xdr:row>60</xdr:row>
      <xdr:rowOff>7620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9D7A316A-FDAA-4636-A8E1-C2E76EB63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326935</xdr:colOff>
      <xdr:row>47</xdr:row>
      <xdr:rowOff>63500</xdr:rowOff>
    </xdr:from>
    <xdr:to>
      <xdr:col>10</xdr:col>
      <xdr:colOff>271826</xdr:colOff>
      <xdr:row>60</xdr:row>
      <xdr:rowOff>7620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8295F8C4-8EE8-47EE-B876-1E0A1BC56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418537</xdr:colOff>
      <xdr:row>47</xdr:row>
      <xdr:rowOff>63500</xdr:rowOff>
    </xdr:from>
    <xdr:to>
      <xdr:col>16</xdr:col>
      <xdr:colOff>271790</xdr:colOff>
      <xdr:row>60</xdr:row>
      <xdr:rowOff>7620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CB62AA22-DD6C-4DEA-B7FC-B0440A917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411301</xdr:colOff>
      <xdr:row>47</xdr:row>
      <xdr:rowOff>63500</xdr:rowOff>
    </xdr:from>
    <xdr:to>
      <xdr:col>21</xdr:col>
      <xdr:colOff>495233</xdr:colOff>
      <xdr:row>60</xdr:row>
      <xdr:rowOff>7620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0F805456-0D49-4E58-BB1F-073C4A841C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418537</xdr:colOff>
      <xdr:row>17</xdr:row>
      <xdr:rowOff>63256</xdr:rowOff>
    </xdr:from>
    <xdr:to>
      <xdr:col>16</xdr:col>
      <xdr:colOff>271790</xdr:colOff>
      <xdr:row>29</xdr:row>
      <xdr:rowOff>152399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3CCFFD35-B377-4741-A147-48BB3FD145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120650</xdr:colOff>
      <xdr:row>62</xdr:row>
      <xdr:rowOff>63500</xdr:rowOff>
    </xdr:from>
    <xdr:to>
      <xdr:col>5</xdr:col>
      <xdr:colOff>180501</xdr:colOff>
      <xdr:row>75</xdr:row>
      <xdr:rowOff>7620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EB5FB23B-C6E8-4C8F-8E70-99BCDC5BA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326935</xdr:colOff>
      <xdr:row>62</xdr:row>
      <xdr:rowOff>63500</xdr:rowOff>
    </xdr:from>
    <xdr:to>
      <xdr:col>10</xdr:col>
      <xdr:colOff>271826</xdr:colOff>
      <xdr:row>75</xdr:row>
      <xdr:rowOff>7620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6F0AAE87-1609-47BB-A678-75647577B9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418537</xdr:colOff>
      <xdr:row>62</xdr:row>
      <xdr:rowOff>63500</xdr:rowOff>
    </xdr:from>
    <xdr:to>
      <xdr:col>16</xdr:col>
      <xdr:colOff>271790</xdr:colOff>
      <xdr:row>75</xdr:row>
      <xdr:rowOff>7620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38461FE3-67DE-4B35-926B-295916433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411301</xdr:colOff>
      <xdr:row>62</xdr:row>
      <xdr:rowOff>63500</xdr:rowOff>
    </xdr:from>
    <xdr:to>
      <xdr:col>21</xdr:col>
      <xdr:colOff>495233</xdr:colOff>
      <xdr:row>75</xdr:row>
      <xdr:rowOff>7620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B315252B-7655-4D5A-A740-264BEC5391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workbookViewId="0">
      <selection activeCell="B3" sqref="B3"/>
    </sheetView>
  </sheetViews>
  <sheetFormatPr defaultRowHeight="12" x14ac:dyDescent="0.25"/>
  <cols>
    <col min="1" max="1" width="16.7109375" style="48" customWidth="1"/>
    <col min="2" max="2" width="28.85546875" style="48" bestFit="1" customWidth="1"/>
    <col min="3" max="3" width="7" style="51" customWidth="1"/>
    <col min="4" max="4" width="7.7109375" style="51" bestFit="1" customWidth="1"/>
    <col min="5" max="5" width="3.42578125" style="51" customWidth="1"/>
    <col min="6" max="6" width="12.28515625" style="51" customWidth="1"/>
    <col min="7" max="7" width="157.5703125" style="51" bestFit="1" customWidth="1"/>
    <col min="8" max="16384" width="9.140625" style="51"/>
  </cols>
  <sheetData>
    <row r="1" spans="1:7" s="47" customFormat="1" ht="13.8" x14ac:dyDescent="0.3">
      <c r="A1" s="45" t="s">
        <v>38</v>
      </c>
      <c r="B1" s="45" t="s">
        <v>37</v>
      </c>
      <c r="C1" s="46" t="s">
        <v>15</v>
      </c>
      <c r="D1" s="46" t="s">
        <v>4</v>
      </c>
      <c r="E1" s="46"/>
      <c r="F1" s="46" t="s">
        <v>36</v>
      </c>
      <c r="G1" s="46" t="s">
        <v>39</v>
      </c>
    </row>
    <row r="3" spans="1:7" x14ac:dyDescent="0.25">
      <c r="A3" s="48" t="s">
        <v>5</v>
      </c>
      <c r="B3" s="49" t="s">
        <v>40</v>
      </c>
      <c r="C3" s="50">
        <v>8</v>
      </c>
      <c r="D3" s="50">
        <v>8</v>
      </c>
      <c r="F3" s="51" t="s">
        <v>26</v>
      </c>
      <c r="G3" s="52" t="s">
        <v>60</v>
      </c>
    </row>
    <row r="4" spans="1:7" x14ac:dyDescent="0.25">
      <c r="A4" s="48" t="s">
        <v>6</v>
      </c>
      <c r="B4" s="49" t="s">
        <v>41</v>
      </c>
      <c r="C4" s="50">
        <v>1258</v>
      </c>
      <c r="D4" s="50">
        <v>1150</v>
      </c>
      <c r="F4" s="51" t="s">
        <v>27</v>
      </c>
      <c r="G4" s="52" t="s">
        <v>65</v>
      </c>
    </row>
    <row r="5" spans="1:7" x14ac:dyDescent="0.25">
      <c r="A5" s="48" t="s">
        <v>16</v>
      </c>
      <c r="B5" s="49" t="s">
        <v>42</v>
      </c>
      <c r="C5" s="50">
        <v>100</v>
      </c>
      <c r="D5" s="50">
        <v>0</v>
      </c>
    </row>
    <row r="6" spans="1:7" x14ac:dyDescent="0.25">
      <c r="A6" s="48" t="s">
        <v>17</v>
      </c>
      <c r="B6" s="49" t="s">
        <v>43</v>
      </c>
      <c r="C6" s="50">
        <v>100</v>
      </c>
      <c r="D6" s="50">
        <v>0</v>
      </c>
    </row>
    <row r="7" spans="1:7" x14ac:dyDescent="0.25">
      <c r="A7" s="48" t="s">
        <v>7</v>
      </c>
      <c r="B7" s="49" t="s">
        <v>44</v>
      </c>
      <c r="C7" s="50">
        <v>173</v>
      </c>
      <c r="D7" s="50">
        <v>41</v>
      </c>
      <c r="F7" s="51" t="s">
        <v>28</v>
      </c>
      <c r="G7" s="52" t="s">
        <v>61</v>
      </c>
    </row>
    <row r="8" spans="1:7" x14ac:dyDescent="0.25">
      <c r="A8" s="48" t="s">
        <v>8</v>
      </c>
      <c r="B8" s="49" t="s">
        <v>45</v>
      </c>
      <c r="C8" s="50">
        <v>121</v>
      </c>
      <c r="D8" s="50">
        <v>86</v>
      </c>
      <c r="F8" s="51" t="s">
        <v>29</v>
      </c>
      <c r="G8" s="52" t="s">
        <v>66</v>
      </c>
    </row>
    <row r="9" spans="1:7" x14ac:dyDescent="0.25">
      <c r="A9" s="48" t="s">
        <v>9</v>
      </c>
      <c r="B9" s="49" t="s">
        <v>46</v>
      </c>
      <c r="C9" s="50">
        <v>62</v>
      </c>
      <c r="D9" s="50">
        <v>0</v>
      </c>
    </row>
    <row r="10" spans="1:7" x14ac:dyDescent="0.25">
      <c r="A10" s="48" t="s">
        <v>10</v>
      </c>
      <c r="B10" s="49" t="s">
        <v>47</v>
      </c>
      <c r="C10" s="50">
        <v>6</v>
      </c>
      <c r="D10" s="50">
        <v>3</v>
      </c>
    </row>
    <row r="11" spans="1:7" x14ac:dyDescent="0.25">
      <c r="A11" s="48" t="s">
        <v>11</v>
      </c>
      <c r="B11" s="49" t="s">
        <v>48</v>
      </c>
      <c r="C11" s="50">
        <v>201</v>
      </c>
      <c r="D11" s="50">
        <v>6</v>
      </c>
      <c r="F11" s="51" t="s">
        <v>30</v>
      </c>
      <c r="G11" s="52" t="s">
        <v>62</v>
      </c>
    </row>
    <row r="12" spans="1:7" x14ac:dyDescent="0.25">
      <c r="A12" s="48" t="s">
        <v>12</v>
      </c>
      <c r="B12" s="49" t="s">
        <v>49</v>
      </c>
      <c r="C12" s="50">
        <v>188</v>
      </c>
      <c r="D12" s="50">
        <v>0</v>
      </c>
      <c r="F12" s="51" t="s">
        <v>31</v>
      </c>
      <c r="G12" s="52" t="s">
        <v>67</v>
      </c>
    </row>
    <row r="13" spans="1:7" x14ac:dyDescent="0.25">
      <c r="A13" s="48" t="s">
        <v>13</v>
      </c>
      <c r="B13" s="49" t="s">
        <v>50</v>
      </c>
      <c r="C13" s="50">
        <v>35</v>
      </c>
      <c r="D13" s="50">
        <v>35</v>
      </c>
    </row>
    <row r="14" spans="1:7" x14ac:dyDescent="0.25">
      <c r="A14" s="48" t="s">
        <v>14</v>
      </c>
      <c r="B14" s="49" t="s">
        <v>51</v>
      </c>
      <c r="C14" s="50">
        <v>66</v>
      </c>
      <c r="D14" s="50">
        <v>0</v>
      </c>
    </row>
    <row r="15" spans="1:7" x14ac:dyDescent="0.25">
      <c r="A15" s="48" t="s">
        <v>18</v>
      </c>
      <c r="B15" s="49" t="s">
        <v>52</v>
      </c>
      <c r="C15" s="50">
        <v>406</v>
      </c>
      <c r="D15" s="50">
        <v>6</v>
      </c>
      <c r="F15" s="51" t="s">
        <v>32</v>
      </c>
      <c r="G15" s="52" t="s">
        <v>63</v>
      </c>
    </row>
    <row r="16" spans="1:7" x14ac:dyDescent="0.25">
      <c r="A16" s="48" t="s">
        <v>19</v>
      </c>
      <c r="B16" s="49" t="s">
        <v>53</v>
      </c>
      <c r="C16" s="50">
        <v>1258</v>
      </c>
      <c r="D16" s="50">
        <v>177</v>
      </c>
      <c r="F16" s="51" t="s">
        <v>33</v>
      </c>
      <c r="G16" s="52" t="s">
        <v>68</v>
      </c>
    </row>
    <row r="17" spans="1:7" x14ac:dyDescent="0.25">
      <c r="A17" s="48" t="s">
        <v>20</v>
      </c>
      <c r="B17" s="49" t="s">
        <v>54</v>
      </c>
      <c r="C17" s="50">
        <v>100</v>
      </c>
      <c r="D17" s="50">
        <v>0</v>
      </c>
    </row>
    <row r="18" spans="1:7" x14ac:dyDescent="0.25">
      <c r="A18" s="48" t="s">
        <v>21</v>
      </c>
      <c r="B18" s="49" t="s">
        <v>55</v>
      </c>
      <c r="C18" s="50">
        <v>100</v>
      </c>
      <c r="D18" s="50">
        <v>0</v>
      </c>
    </row>
    <row r="19" spans="1:7" x14ac:dyDescent="0.25">
      <c r="A19" s="48" t="s">
        <v>22</v>
      </c>
      <c r="B19" s="49" t="s">
        <v>56</v>
      </c>
      <c r="C19" s="50">
        <v>14</v>
      </c>
      <c r="D19" s="50">
        <v>12</v>
      </c>
      <c r="F19" s="51" t="s">
        <v>34</v>
      </c>
      <c r="G19" s="52" t="s">
        <v>64</v>
      </c>
    </row>
    <row r="20" spans="1:7" x14ac:dyDescent="0.25">
      <c r="A20" s="48" t="s">
        <v>23</v>
      </c>
      <c r="B20" s="49" t="s">
        <v>57</v>
      </c>
      <c r="C20" s="50">
        <v>9</v>
      </c>
      <c r="D20" s="50">
        <v>7</v>
      </c>
      <c r="F20" s="51" t="s">
        <v>35</v>
      </c>
      <c r="G20" s="52" t="s">
        <v>69</v>
      </c>
    </row>
    <row r="21" spans="1:7" x14ac:dyDescent="0.25">
      <c r="A21" s="48" t="s">
        <v>24</v>
      </c>
      <c r="B21" s="49" t="s">
        <v>58</v>
      </c>
      <c r="C21" s="50">
        <v>9</v>
      </c>
      <c r="D21" s="50">
        <v>7</v>
      </c>
    </row>
    <row r="22" spans="1:7" x14ac:dyDescent="0.25">
      <c r="A22" s="48" t="s">
        <v>25</v>
      </c>
      <c r="B22" s="49" t="s">
        <v>59</v>
      </c>
      <c r="C22" s="50">
        <v>26</v>
      </c>
      <c r="D22" s="50">
        <v>0</v>
      </c>
    </row>
  </sheetData>
  <sheetProtection algorithmName="SHA-512" hashValue="p8FxAFH1SpbLxTYPv3v6l5xdjGywqnGgwTywlhQgg1gEB3tivpqrXvfQk61vVr+QX+IIK3z1nbNY5Bym78ua6w==" saltValue="vBX71enQ86XrYXi4KjNLB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sqref="A1:C1"/>
    </sheetView>
  </sheetViews>
  <sheetFormatPr defaultColWidth="9.140625" defaultRowHeight="12" x14ac:dyDescent="0.25"/>
  <cols>
    <col min="1" max="1" width="4.42578125" bestFit="1" customWidth="1"/>
    <col min="2" max="2" width="6.5703125" bestFit="1" customWidth="1"/>
    <col min="3" max="3" width="5.5703125" bestFit="1" customWidth="1"/>
    <col min="4" max="4" width="2.7109375" customWidth="1"/>
    <col min="5" max="5" width="17.42578125" style="44" customWidth="1"/>
    <col min="6" max="6" width="32.42578125" style="44" bestFit="1" customWidth="1"/>
    <col min="7" max="7" width="5" style="41" customWidth="1"/>
    <col min="8" max="8" width="8" style="41" bestFit="1" customWidth="1"/>
    <col min="9" max="10" width="5" style="41" customWidth="1"/>
  </cols>
  <sheetData>
    <row r="1" spans="1:10" x14ac:dyDescent="0.25">
      <c r="A1" s="53" t="s">
        <v>1</v>
      </c>
      <c r="B1" s="54"/>
      <c r="C1" s="54"/>
      <c r="D1" s="15"/>
      <c r="E1" s="16" t="s">
        <v>5</v>
      </c>
      <c r="F1" s="17" t="str">
        <f>CONCATENATE(VLOOKUP(E1,'Speedo input'!$A:$D,2,FALSE)," ",VLOOKUP(E1,'Speedo input'!$A:$D,4,FALSE),"/",VLOOKUP(E1,'Speedo input'!$A:$D,3,FALSE))</f>
        <v>Title 1 8/8</v>
      </c>
      <c r="G1" s="18">
        <v>180</v>
      </c>
      <c r="H1" s="18">
        <f>G1*(ROUND(VLOOKUP(E1,'Speedo input'!$A:$D,4,FALSE)/VLOOKUP(E1,'Speedo input'!$A:$D,3,FALSE),2))-1</f>
        <v>179</v>
      </c>
      <c r="I1" s="18">
        <v>1</v>
      </c>
      <c r="J1" s="19">
        <f>360-SUM(G1:I1)</f>
        <v>0</v>
      </c>
    </row>
    <row r="2" spans="1:10" x14ac:dyDescent="0.25">
      <c r="A2" s="20" t="s">
        <v>2</v>
      </c>
      <c r="B2" s="21" t="s">
        <v>0</v>
      </c>
      <c r="C2" s="21" t="s">
        <v>3</v>
      </c>
      <c r="D2" s="22"/>
      <c r="E2" s="23" t="s">
        <v>6</v>
      </c>
      <c r="F2" s="24" t="str">
        <f>CONCATENATE(VLOOKUP(E2,'Speedo input'!$A:$D,2,FALSE)," ",VLOOKUP(E2,'Speedo input'!$A:$D,4,FALSE),"/",VLOOKUP(E2,'Speedo input'!$A:$D,3,FALSE))</f>
        <v>Title 2 1150/1258</v>
      </c>
      <c r="G2" s="25">
        <v>180</v>
      </c>
      <c r="H2" s="25">
        <f>G2*(ROUND(VLOOKUP(E2,'Speedo input'!$A:$D,4,FALSE)/VLOOKUP(E2,'Speedo input'!$A:$D,3,FALSE),2))-1</f>
        <v>162.80000000000001</v>
      </c>
      <c r="I2" s="25">
        <v>1</v>
      </c>
      <c r="J2" s="26">
        <f t="shared" ref="J2:J16" si="0">360-SUM(G2:I2)</f>
        <v>16.199999999999989</v>
      </c>
    </row>
    <row r="3" spans="1:10" x14ac:dyDescent="0.25">
      <c r="A3" s="27">
        <v>180</v>
      </c>
      <c r="B3" s="25">
        <v>180</v>
      </c>
      <c r="C3" s="28"/>
      <c r="D3" s="29"/>
      <c r="E3" s="23" t="s">
        <v>16</v>
      </c>
      <c r="F3" s="24" t="str">
        <f>CONCATENATE(VLOOKUP(E3,'Speedo input'!$A:$D,2,FALSE)," ",VLOOKUP(E3,'Speedo input'!$A:$D,4,FALSE),"/",VLOOKUP(E3,'Speedo input'!$A:$D,3,FALSE))</f>
        <v>Title 3 0/100</v>
      </c>
      <c r="G3" s="25">
        <v>180</v>
      </c>
      <c r="H3" s="25">
        <f>G3*(ROUND(VLOOKUP(E3,'Speedo input'!$A:$D,4,FALSE)/VLOOKUP(E3,'Speedo input'!$A:$D,3,FALSE),2))-1</f>
        <v>-1</v>
      </c>
      <c r="I3" s="25">
        <v>1</v>
      </c>
      <c r="J3" s="26">
        <f t="shared" si="0"/>
        <v>180</v>
      </c>
    </row>
    <row r="4" spans="1:10" x14ac:dyDescent="0.25">
      <c r="A4" s="27">
        <v>45</v>
      </c>
      <c r="B4" s="25">
        <v>9</v>
      </c>
      <c r="C4" s="30">
        <v>0</v>
      </c>
      <c r="D4" s="29"/>
      <c r="E4" s="23" t="s">
        <v>17</v>
      </c>
      <c r="F4" s="24" t="str">
        <f>CONCATENATE(VLOOKUP(E4,'Speedo input'!$A:$D,2,FALSE)," ",VLOOKUP(E4,'Speedo input'!$A:$D,4,FALSE),"/",VLOOKUP(E4,'Speedo input'!$A:$D,3,FALSE))</f>
        <v>Title 4 0/100</v>
      </c>
      <c r="G4" s="25">
        <v>180</v>
      </c>
      <c r="H4" s="25">
        <f>G4*(ROUND(VLOOKUP(E4,'Speedo input'!$A:$D,4,FALSE)/VLOOKUP(E4,'Speedo input'!$A:$D,3,FALSE),2))-1</f>
        <v>-1</v>
      </c>
      <c r="I4" s="25">
        <v>1</v>
      </c>
      <c r="J4" s="26">
        <f t="shared" si="0"/>
        <v>180</v>
      </c>
    </row>
    <row r="5" spans="1:10" x14ac:dyDescent="0.25">
      <c r="A5" s="27">
        <v>90</v>
      </c>
      <c r="B5" s="25">
        <v>18</v>
      </c>
      <c r="C5" s="30">
        <v>0.1</v>
      </c>
      <c r="D5" s="29"/>
      <c r="E5" s="23" t="s">
        <v>7</v>
      </c>
      <c r="F5" s="24" t="str">
        <f>CONCATENATE(VLOOKUP(E5,'Speedo input'!$A:$D,2,FALSE)," ",VLOOKUP(E5,'Speedo input'!$A:$D,4,FALSE),"/",VLOOKUP(E5,'Speedo input'!$A:$D,3,FALSE))</f>
        <v>Title 5 41/173</v>
      </c>
      <c r="G5" s="25">
        <v>180</v>
      </c>
      <c r="H5" s="25">
        <f>G5*(ROUND(VLOOKUP(E5,'Speedo input'!$A:$D,4,FALSE)/VLOOKUP(E5,'Speedo input'!$A:$D,3,FALSE),2))-1</f>
        <v>42.199999999999996</v>
      </c>
      <c r="I5" s="25">
        <v>1</v>
      </c>
      <c r="J5" s="26">
        <f t="shared" si="0"/>
        <v>136.80000000000001</v>
      </c>
    </row>
    <row r="6" spans="1:10" x14ac:dyDescent="0.25">
      <c r="A6" s="27">
        <v>45</v>
      </c>
      <c r="B6" s="25">
        <v>18</v>
      </c>
      <c r="C6" s="30">
        <v>0.2</v>
      </c>
      <c r="D6" s="29"/>
      <c r="E6" s="23" t="s">
        <v>8</v>
      </c>
      <c r="F6" s="24" t="str">
        <f>CONCATENATE(VLOOKUP(E6,'Speedo input'!$A:$D,2,FALSE)," ",VLOOKUP(E6,'Speedo input'!$A:$D,4,FALSE),"/",VLOOKUP(E6,'Speedo input'!$A:$D,3,FALSE))</f>
        <v>Title 6 86/121</v>
      </c>
      <c r="G6" s="25">
        <v>180</v>
      </c>
      <c r="H6" s="25">
        <f>G6*(ROUND(VLOOKUP(E6,'Speedo input'!$A:$D,4,FALSE)/VLOOKUP(E6,'Speedo input'!$A:$D,3,FALSE),2))-1</f>
        <v>126.8</v>
      </c>
      <c r="I6" s="25">
        <v>1</v>
      </c>
      <c r="J6" s="26">
        <f t="shared" si="0"/>
        <v>52.199999999999989</v>
      </c>
    </row>
    <row r="7" spans="1:10" x14ac:dyDescent="0.25">
      <c r="A7" s="27"/>
      <c r="B7" s="25">
        <v>18</v>
      </c>
      <c r="C7" s="30">
        <v>0.3</v>
      </c>
      <c r="D7" s="29"/>
      <c r="E7" s="23" t="s">
        <v>9</v>
      </c>
      <c r="F7" s="24" t="str">
        <f>CONCATENATE(VLOOKUP(E7,'Speedo input'!$A:$D,2,FALSE)," ",VLOOKUP(E7,'Speedo input'!$A:$D,4,FALSE),"/",VLOOKUP(E7,'Speedo input'!$A:$D,3,FALSE))</f>
        <v>Title 7 0/62</v>
      </c>
      <c r="G7" s="25">
        <v>180</v>
      </c>
      <c r="H7" s="25">
        <f>G7*(ROUND(VLOOKUP(E7,'Speedo input'!$A:$D,4,FALSE)/VLOOKUP(E7,'Speedo input'!$A:$D,3,FALSE),2))-1</f>
        <v>-1</v>
      </c>
      <c r="I7" s="25">
        <v>1</v>
      </c>
      <c r="J7" s="26">
        <f t="shared" si="0"/>
        <v>180</v>
      </c>
    </row>
    <row r="8" spans="1:10" x14ac:dyDescent="0.25">
      <c r="A8" s="27"/>
      <c r="B8" s="25">
        <v>18</v>
      </c>
      <c r="C8" s="30">
        <v>0.4</v>
      </c>
      <c r="D8" s="29"/>
      <c r="E8" s="23" t="s">
        <v>10</v>
      </c>
      <c r="F8" s="24" t="str">
        <f>CONCATENATE(VLOOKUP(E8,'Speedo input'!$A:$D,2,FALSE)," ",VLOOKUP(E8,'Speedo input'!$A:$D,4,FALSE),"/",VLOOKUP(E8,'Speedo input'!$A:$D,3,FALSE))</f>
        <v>Title 8 3/6</v>
      </c>
      <c r="G8" s="25">
        <v>180</v>
      </c>
      <c r="H8" s="25">
        <f>G8*(ROUND(VLOOKUP(E8,'Speedo input'!$A:$D,4,FALSE)/VLOOKUP(E8,'Speedo input'!$A:$D,3,FALSE),2))-1</f>
        <v>89</v>
      </c>
      <c r="I8" s="25">
        <v>1</v>
      </c>
      <c r="J8" s="26">
        <f t="shared" si="0"/>
        <v>90</v>
      </c>
    </row>
    <row r="9" spans="1:10" x14ac:dyDescent="0.25">
      <c r="A9" s="27"/>
      <c r="B9" s="25">
        <v>18</v>
      </c>
      <c r="C9" s="30">
        <v>0.5</v>
      </c>
      <c r="D9" s="29"/>
      <c r="E9" s="23" t="s">
        <v>11</v>
      </c>
      <c r="F9" s="24" t="str">
        <f>CONCATENATE(VLOOKUP(E9,'Speedo input'!$A:$D,2,FALSE)," ",VLOOKUP(E9,'Speedo input'!$A:$D,4,FALSE),"/",VLOOKUP(E9,'Speedo input'!$A:$D,3,FALSE))</f>
        <v>Title 9 6/201</v>
      </c>
      <c r="G9" s="25">
        <v>180</v>
      </c>
      <c r="H9" s="25">
        <f>G9*(ROUND(VLOOKUP(E9,'Speedo input'!$A:$D,4,FALSE)/VLOOKUP(E9,'Speedo input'!$A:$D,3,FALSE),2))-1</f>
        <v>4.3999999999999995</v>
      </c>
      <c r="I9" s="25">
        <v>1</v>
      </c>
      <c r="J9" s="26">
        <f t="shared" si="0"/>
        <v>174.6</v>
      </c>
    </row>
    <row r="10" spans="1:10" x14ac:dyDescent="0.25">
      <c r="A10" s="27"/>
      <c r="B10" s="25">
        <v>18</v>
      </c>
      <c r="C10" s="30">
        <v>0.6</v>
      </c>
      <c r="D10" s="29"/>
      <c r="E10" s="23" t="s">
        <v>12</v>
      </c>
      <c r="F10" s="24" t="str">
        <f>CONCATENATE(VLOOKUP(E10,'Speedo input'!$A:$D,2,FALSE)," ",VLOOKUP(E10,'Speedo input'!$A:$D,4,FALSE),"/",VLOOKUP(E10,'Speedo input'!$A:$D,3,FALSE))</f>
        <v>Title 10 0/188</v>
      </c>
      <c r="G10" s="25">
        <v>180</v>
      </c>
      <c r="H10" s="25">
        <f>G10*(ROUND(VLOOKUP(E10,'Speedo input'!$A:$D,4,FALSE)/VLOOKUP(E10,'Speedo input'!$A:$D,3,FALSE),2))-1</f>
        <v>-1</v>
      </c>
      <c r="I10" s="25">
        <v>1</v>
      </c>
      <c r="J10" s="26">
        <f t="shared" si="0"/>
        <v>180</v>
      </c>
    </row>
    <row r="11" spans="1:10" x14ac:dyDescent="0.25">
      <c r="A11" s="27"/>
      <c r="B11" s="25">
        <v>18</v>
      </c>
      <c r="C11" s="30">
        <v>0.7</v>
      </c>
      <c r="D11" s="29"/>
      <c r="E11" s="23" t="s">
        <v>13</v>
      </c>
      <c r="F11" s="24" t="str">
        <f>CONCATENATE(VLOOKUP(E11,'Speedo input'!$A:$D,2,FALSE)," ",VLOOKUP(E11,'Speedo input'!$A:$D,4,FALSE),"/",VLOOKUP(E11,'Speedo input'!$A:$D,3,FALSE))</f>
        <v>Title 11 35/35</v>
      </c>
      <c r="G11" s="25">
        <v>180</v>
      </c>
      <c r="H11" s="25">
        <f>G11*(ROUND(VLOOKUP(E11,'Speedo input'!$A:$D,4,FALSE)/VLOOKUP(E11,'Speedo input'!$A:$D,3,FALSE),2))-1</f>
        <v>179</v>
      </c>
      <c r="I11" s="25">
        <v>1</v>
      </c>
      <c r="J11" s="26">
        <f t="shared" si="0"/>
        <v>0</v>
      </c>
    </row>
    <row r="12" spans="1:10" x14ac:dyDescent="0.25">
      <c r="A12" s="27"/>
      <c r="B12" s="25">
        <v>18</v>
      </c>
      <c r="C12" s="30">
        <v>0.8</v>
      </c>
      <c r="D12" s="29"/>
      <c r="E12" s="23" t="s">
        <v>14</v>
      </c>
      <c r="F12" s="24" t="str">
        <f>CONCATENATE(VLOOKUP(E12,'Speedo input'!$A:$D,2,FALSE)," ",VLOOKUP(E12,'Speedo input'!$A:$D,4,FALSE),"/",VLOOKUP(E12,'Speedo input'!$A:$D,3,FALSE))</f>
        <v>Title 12 0/66</v>
      </c>
      <c r="G12" s="25">
        <v>180</v>
      </c>
      <c r="H12" s="25">
        <f>G12*(ROUND(VLOOKUP(E12,'Speedo input'!$A:$D,4,FALSE)/VLOOKUP(E12,'Speedo input'!$A:$D,3,FALSE),2))-1</f>
        <v>-1</v>
      </c>
      <c r="I12" s="25">
        <v>1</v>
      </c>
      <c r="J12" s="26">
        <f t="shared" si="0"/>
        <v>180</v>
      </c>
    </row>
    <row r="13" spans="1:10" x14ac:dyDescent="0.25">
      <c r="A13" s="27"/>
      <c r="B13" s="25">
        <v>18</v>
      </c>
      <c r="C13" s="30">
        <v>0.9</v>
      </c>
      <c r="D13" s="29"/>
      <c r="E13" s="23" t="s">
        <v>18</v>
      </c>
      <c r="F13" s="24" t="str">
        <f>CONCATENATE(VLOOKUP(E13,'Speedo input'!$A:$D,2,FALSE)," ",VLOOKUP(E13,'Speedo input'!$A:$D,4,FALSE),"/",VLOOKUP(E13,'Speedo input'!$A:$D,3,FALSE))</f>
        <v>Title 13 6/406</v>
      </c>
      <c r="G13" s="25">
        <v>180</v>
      </c>
      <c r="H13" s="25">
        <f>G13*(ROUND(VLOOKUP(E13,'Speedo input'!$A:$D,4,FALSE)/VLOOKUP(E13,'Speedo input'!$A:$D,3,FALSE),2))-1</f>
        <v>0.8</v>
      </c>
      <c r="I13" s="25">
        <v>1</v>
      </c>
      <c r="J13" s="26">
        <f t="shared" si="0"/>
        <v>178.2</v>
      </c>
    </row>
    <row r="14" spans="1:10" x14ac:dyDescent="0.25">
      <c r="A14" s="27"/>
      <c r="B14" s="25">
        <v>9</v>
      </c>
      <c r="C14" s="30">
        <v>1</v>
      </c>
      <c r="D14" s="22"/>
      <c r="E14" s="23" t="s">
        <v>19</v>
      </c>
      <c r="F14" s="24" t="str">
        <f>CONCATENATE(VLOOKUP(E14,'Speedo input'!$A:$D,2,FALSE)," ",VLOOKUP(E14,'Speedo input'!$A:$D,4,FALSE),"/",VLOOKUP(E14,'Speedo input'!$A:$D,3,FALSE))</f>
        <v>Title 14 177/1258</v>
      </c>
      <c r="G14" s="25">
        <v>180</v>
      </c>
      <c r="H14" s="25">
        <f>G14*(ROUND(VLOOKUP(E14,'Speedo input'!$A:$D,4,FALSE)/VLOOKUP(E14,'Speedo input'!$A:$D,3,FALSE),2))-1</f>
        <v>24.200000000000003</v>
      </c>
      <c r="I14" s="25">
        <v>1</v>
      </c>
      <c r="J14" s="26">
        <f t="shared" si="0"/>
        <v>154.80000000000001</v>
      </c>
    </row>
    <row r="15" spans="1:10" x14ac:dyDescent="0.25">
      <c r="A15" s="31"/>
      <c r="B15" s="32"/>
      <c r="C15" s="32"/>
      <c r="D15" s="22"/>
      <c r="E15" s="23" t="s">
        <v>20</v>
      </c>
      <c r="F15" s="24" t="str">
        <f>CONCATENATE(VLOOKUP(E15,'Speedo input'!$A:$D,2,FALSE)," ",VLOOKUP(E15,'Speedo input'!$A:$D,4,FALSE),"/",VLOOKUP(E15,'Speedo input'!$A:$D,3,FALSE))</f>
        <v>Title 15 0/100</v>
      </c>
      <c r="G15" s="25">
        <v>180</v>
      </c>
      <c r="H15" s="25">
        <f>G15*(ROUND(VLOOKUP(E15,'Speedo input'!$A:$D,4,FALSE)/VLOOKUP(E15,'Speedo input'!$A:$D,3,FALSE),2))-1</f>
        <v>-1</v>
      </c>
      <c r="I15" s="25">
        <v>1</v>
      </c>
      <c r="J15" s="26">
        <f t="shared" si="0"/>
        <v>180</v>
      </c>
    </row>
    <row r="16" spans="1:10" x14ac:dyDescent="0.25">
      <c r="A16" s="33"/>
      <c r="B16" s="34"/>
      <c r="C16" s="34"/>
      <c r="D16" s="35"/>
      <c r="E16" s="23" t="s">
        <v>21</v>
      </c>
      <c r="F16" s="24" t="str">
        <f>CONCATENATE(VLOOKUP(E16,'Speedo input'!$A:$D,2,FALSE)," ",VLOOKUP(E16,'Speedo input'!$A:$D,4,FALSE),"/",VLOOKUP(E16,'Speedo input'!$A:$D,3,FALSE))</f>
        <v>Title 16 0/100</v>
      </c>
      <c r="G16" s="25">
        <v>180</v>
      </c>
      <c r="H16" s="25">
        <f>G16*(ROUND(VLOOKUP(E16,'Speedo input'!$A:$D,4,FALSE)/VLOOKUP(E16,'Speedo input'!$A:$D,3,FALSE),2))-1</f>
        <v>-1</v>
      </c>
      <c r="I16" s="25">
        <v>1</v>
      </c>
      <c r="J16" s="26">
        <f t="shared" si="0"/>
        <v>180</v>
      </c>
    </row>
    <row r="17" spans="5:10" x14ac:dyDescent="0.25">
      <c r="E17" s="23" t="s">
        <v>22</v>
      </c>
      <c r="F17" s="24" t="str">
        <f>CONCATENATE(VLOOKUP(E17,'Speedo input'!$A:$D,2,FALSE)," ",VLOOKUP(E17,'Speedo input'!$A:$D,4,FALSE),"/",VLOOKUP(E17,'Speedo input'!$A:$D,3,FALSE))</f>
        <v>Title 17 12/14</v>
      </c>
      <c r="G17" s="25">
        <v>180</v>
      </c>
      <c r="H17" s="25">
        <f>G17*(ROUND(VLOOKUP(E17,'Speedo input'!$A:$D,4,FALSE)/VLOOKUP(E17,'Speedo input'!$A:$D,3,FALSE),2))-1</f>
        <v>153.80000000000001</v>
      </c>
      <c r="I17" s="25">
        <v>1</v>
      </c>
      <c r="J17" s="26">
        <f t="shared" ref="J17:J20" si="1">360-SUM(G17:I17)</f>
        <v>25.199999999999989</v>
      </c>
    </row>
    <row r="18" spans="5:10" x14ac:dyDescent="0.25">
      <c r="E18" s="23" t="s">
        <v>23</v>
      </c>
      <c r="F18" s="24" t="str">
        <f>CONCATENATE(VLOOKUP(E18,'Speedo input'!$A:$D,2,FALSE)," ",VLOOKUP(E18,'Speedo input'!$A:$D,4,FALSE),"/",VLOOKUP(E18,'Speedo input'!$A:$D,3,FALSE))</f>
        <v>Title 18 7/9</v>
      </c>
      <c r="G18" s="25">
        <v>180</v>
      </c>
      <c r="H18" s="25">
        <f>G18*(ROUND(VLOOKUP(E18,'Speedo input'!$A:$D,4,FALSE)/VLOOKUP(E18,'Speedo input'!$A:$D,3,FALSE),2))-1</f>
        <v>139.4</v>
      </c>
      <c r="I18" s="25">
        <v>1</v>
      </c>
      <c r="J18" s="26">
        <f t="shared" si="1"/>
        <v>39.600000000000023</v>
      </c>
    </row>
    <row r="19" spans="5:10" x14ac:dyDescent="0.25">
      <c r="E19" s="23" t="s">
        <v>24</v>
      </c>
      <c r="F19" s="24" t="str">
        <f>CONCATENATE(VLOOKUP(E19,'Speedo input'!$A:$D,2,FALSE)," ",VLOOKUP(E19,'Speedo input'!$A:$D,4,FALSE),"/",VLOOKUP(E19,'Speedo input'!$A:$D,3,FALSE))</f>
        <v>Title 19 7/9</v>
      </c>
      <c r="G19" s="25">
        <v>180</v>
      </c>
      <c r="H19" s="25">
        <f>G19*(ROUND(VLOOKUP(E19,'Speedo input'!$A:$D,4,FALSE)/VLOOKUP(E19,'Speedo input'!$A:$D,3,FALSE),2))-1</f>
        <v>139.4</v>
      </c>
      <c r="I19" s="25">
        <v>1</v>
      </c>
      <c r="J19" s="26">
        <f t="shared" si="1"/>
        <v>39.600000000000023</v>
      </c>
    </row>
    <row r="20" spans="5:10" x14ac:dyDescent="0.25">
      <c r="E20" s="36" t="s">
        <v>25</v>
      </c>
      <c r="F20" s="37" t="str">
        <f>CONCATENATE(VLOOKUP(E20,'Speedo input'!$A:$D,2,FALSE)," ",VLOOKUP(E20,'Speedo input'!$A:$D,4,FALSE),"/",VLOOKUP(E20,'Speedo input'!$A:$D,3,FALSE))</f>
        <v>Title 20 0/26</v>
      </c>
      <c r="G20" s="38">
        <v>180</v>
      </c>
      <c r="H20" s="38">
        <f>G20*(ROUND(VLOOKUP(E20,'Speedo input'!$A:$D,4,FALSE)/VLOOKUP(E20,'Speedo input'!$A:$D,3,FALSE),2))-1</f>
        <v>-1</v>
      </c>
      <c r="I20" s="38">
        <v>1</v>
      </c>
      <c r="J20" s="39">
        <f t="shared" si="1"/>
        <v>180</v>
      </c>
    </row>
    <row r="22" spans="5:10" x14ac:dyDescent="0.25">
      <c r="E22" s="40"/>
      <c r="F22" s="40"/>
    </row>
    <row r="23" spans="5:10" x14ac:dyDescent="0.25">
      <c r="E23" s="42"/>
      <c r="F23" s="42"/>
    </row>
    <row r="24" spans="5:10" x14ac:dyDescent="0.25">
      <c r="E24" s="43"/>
      <c r="F24" s="43"/>
    </row>
    <row r="25" spans="5:10" x14ac:dyDescent="0.25">
      <c r="E25" s="43"/>
      <c r="F25" s="43"/>
    </row>
    <row r="26" spans="5:10" x14ac:dyDescent="0.25">
      <c r="E26" s="43"/>
      <c r="F26" s="43"/>
    </row>
    <row r="27" spans="5:10" x14ac:dyDescent="0.25">
      <c r="E27" s="43"/>
      <c r="F27" s="43"/>
    </row>
  </sheetData>
  <sheetProtection algorithmName="SHA-512" hashValue="/bdxEpJRisBikfg2TnO/ZOIEOc/0rJ/cHfU6cMAeiCS62IJ/cJrcSXy5MOnJXfjPR+EQaXc7aZC6WARCuuc40A==" saltValue="YUFLF4oXyn5+fTpUAWC2gw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77"/>
  <sheetViews>
    <sheetView showGridLines="0" tabSelected="1" zoomScaleNormal="100" workbookViewId="0">
      <selection activeCell="A61" sqref="A61"/>
    </sheetView>
  </sheetViews>
  <sheetFormatPr defaultColWidth="9.140625" defaultRowHeight="12" x14ac:dyDescent="0.25"/>
  <cols>
    <col min="10" max="10" width="11.28515625" bestFit="1" customWidth="1"/>
    <col min="11" max="11" width="9.42578125" bestFit="1" customWidth="1"/>
    <col min="12" max="12" width="6.140625" bestFit="1" customWidth="1"/>
    <col min="13" max="13" width="6.5703125" bestFit="1" customWidth="1"/>
  </cols>
  <sheetData>
    <row r="1" spans="1:22" ht="39" customHeight="1" thickTop="1" x14ac:dyDescent="0.4">
      <c r="A1" s="1" t="str">
        <f>VLOOKUP("Block1",'Speedo input'!F:G,2,FALSE)</f>
        <v>This is block1 text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7.55" customHeight="1" x14ac:dyDescent="0.3">
      <c r="A2" s="5" t="str">
        <f>VLOOKUP("Sub1",'Speedo input'!F:G,2,FALSE)</f>
        <v>This is a second line of text that belongs to block1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 x14ac:dyDescent="0.25">
      <c r="A3" s="8"/>
      <c r="V3" s="9"/>
    </row>
    <row r="4" spans="1:22" x14ac:dyDescent="0.25">
      <c r="A4" s="8"/>
      <c r="V4" s="9"/>
    </row>
    <row r="5" spans="1:22" x14ac:dyDescent="0.25">
      <c r="A5" s="8"/>
      <c r="V5" s="9"/>
    </row>
    <row r="6" spans="1:22" x14ac:dyDescent="0.25">
      <c r="A6" s="8"/>
      <c r="V6" s="9"/>
    </row>
    <row r="7" spans="1:22" x14ac:dyDescent="0.25">
      <c r="A7" s="8"/>
      <c r="V7" s="9"/>
    </row>
    <row r="8" spans="1:22" x14ac:dyDescent="0.25">
      <c r="A8" s="8"/>
      <c r="V8" s="9"/>
    </row>
    <row r="9" spans="1:22" x14ac:dyDescent="0.25">
      <c r="A9" s="8"/>
      <c r="V9" s="9"/>
    </row>
    <row r="10" spans="1:22" x14ac:dyDescent="0.25">
      <c r="A10" s="8"/>
      <c r="V10" s="9"/>
    </row>
    <row r="11" spans="1:22" x14ac:dyDescent="0.25">
      <c r="A11" s="8"/>
      <c r="V11" s="9"/>
    </row>
    <row r="12" spans="1:22" x14ac:dyDescent="0.25">
      <c r="A12" s="8"/>
      <c r="V12" s="9"/>
    </row>
    <row r="13" spans="1:22" x14ac:dyDescent="0.25">
      <c r="A13" s="8"/>
      <c r="V13" s="9"/>
    </row>
    <row r="14" spans="1:22" x14ac:dyDescent="0.25">
      <c r="A14" s="8"/>
      <c r="V14" s="9"/>
    </row>
    <row r="15" spans="1:22" x14ac:dyDescent="0.25">
      <c r="A15" s="8"/>
      <c r="V15" s="9"/>
    </row>
    <row r="16" spans="1:22" ht="39" customHeight="1" x14ac:dyDescent="0.4">
      <c r="A16" s="10" t="str">
        <f>VLOOKUP("Block2",'Speedo input'!F:G,2,FALSE)</f>
        <v>This is block2 text</v>
      </c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7"/>
    </row>
    <row r="17" spans="1:22" ht="17.55" customHeight="1" x14ac:dyDescent="0.3">
      <c r="A17" s="5" t="str">
        <f>VLOOKUP("Sub2",'Speedo input'!F:G,2,FALSE)</f>
        <v>This is a second line of text that belongs to block2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7"/>
    </row>
    <row r="18" spans="1:22" x14ac:dyDescent="0.25">
      <c r="A18" s="8"/>
      <c r="V18" s="9"/>
    </row>
    <row r="19" spans="1:22" x14ac:dyDescent="0.25">
      <c r="A19" s="8"/>
      <c r="V19" s="9"/>
    </row>
    <row r="20" spans="1:22" x14ac:dyDescent="0.25">
      <c r="A20" s="8"/>
      <c r="V20" s="9"/>
    </row>
    <row r="21" spans="1:22" x14ac:dyDescent="0.25">
      <c r="A21" s="8"/>
      <c r="V21" s="9"/>
    </row>
    <row r="22" spans="1:22" x14ac:dyDescent="0.25">
      <c r="A22" s="8"/>
      <c r="V22" s="9"/>
    </row>
    <row r="23" spans="1:22" x14ac:dyDescent="0.25">
      <c r="A23" s="8"/>
      <c r="V23" s="9"/>
    </row>
    <row r="24" spans="1:22" x14ac:dyDescent="0.25">
      <c r="A24" s="8"/>
      <c r="V24" s="9"/>
    </row>
    <row r="25" spans="1:22" x14ac:dyDescent="0.25">
      <c r="A25" s="8"/>
      <c r="V25" s="9"/>
    </row>
    <row r="26" spans="1:22" x14ac:dyDescent="0.25">
      <c r="A26" s="8"/>
      <c r="V26" s="9"/>
    </row>
    <row r="27" spans="1:22" x14ac:dyDescent="0.25">
      <c r="A27" s="8"/>
      <c r="V27" s="9"/>
    </row>
    <row r="28" spans="1:22" x14ac:dyDescent="0.25">
      <c r="A28" s="8"/>
      <c r="V28" s="9"/>
    </row>
    <row r="29" spans="1:22" x14ac:dyDescent="0.25">
      <c r="A29" s="8"/>
      <c r="V29" s="9"/>
    </row>
    <row r="30" spans="1:22" x14ac:dyDescent="0.25">
      <c r="A30" s="8"/>
      <c r="V30" s="9"/>
    </row>
    <row r="31" spans="1:22" ht="39.6" customHeight="1" x14ac:dyDescent="0.4">
      <c r="A31" s="10" t="str">
        <f>VLOOKUP("Block3",'Speedo input'!F:G,2,FALSE)</f>
        <v>This is block3 text</v>
      </c>
      <c r="B31" s="1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7"/>
    </row>
    <row r="32" spans="1:22" ht="17.55" customHeight="1" x14ac:dyDescent="0.3">
      <c r="A32" s="5" t="str">
        <f>VLOOKUP("Sub3",'Speedo input'!F:G,2,FALSE)</f>
        <v>This is a second line of text that belongs to block3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7"/>
    </row>
    <row r="33" spans="1:22" x14ac:dyDescent="0.25">
      <c r="A33" s="8"/>
      <c r="V33" s="9"/>
    </row>
    <row r="34" spans="1:22" x14ac:dyDescent="0.25">
      <c r="A34" s="8"/>
      <c r="V34" s="9"/>
    </row>
    <row r="35" spans="1:22" x14ac:dyDescent="0.25">
      <c r="A35" s="8"/>
      <c r="V35" s="9"/>
    </row>
    <row r="36" spans="1:22" x14ac:dyDescent="0.25">
      <c r="A36" s="8"/>
      <c r="V36" s="9"/>
    </row>
    <row r="37" spans="1:22" x14ac:dyDescent="0.25">
      <c r="A37" s="8"/>
      <c r="V37" s="9"/>
    </row>
    <row r="38" spans="1:22" x14ac:dyDescent="0.25">
      <c r="A38" s="8"/>
      <c r="V38" s="9"/>
    </row>
    <row r="39" spans="1:22" x14ac:dyDescent="0.25">
      <c r="A39" s="8"/>
      <c r="V39" s="9"/>
    </row>
    <row r="40" spans="1:22" x14ac:dyDescent="0.25">
      <c r="A40" s="8"/>
      <c r="V40" s="9"/>
    </row>
    <row r="41" spans="1:22" x14ac:dyDescent="0.25">
      <c r="A41" s="8"/>
      <c r="V41" s="9"/>
    </row>
    <row r="42" spans="1:22" x14ac:dyDescent="0.25">
      <c r="A42" s="8"/>
      <c r="V42" s="9"/>
    </row>
    <row r="43" spans="1:22" x14ac:dyDescent="0.25">
      <c r="A43" s="8"/>
      <c r="V43" s="9"/>
    </row>
    <row r="44" spans="1:22" x14ac:dyDescent="0.25">
      <c r="A44" s="8"/>
      <c r="V44" s="9"/>
    </row>
    <row r="45" spans="1:22" x14ac:dyDescent="0.25">
      <c r="A45" s="8"/>
      <c r="V45" s="9"/>
    </row>
    <row r="46" spans="1:22" ht="39.6" customHeight="1" x14ac:dyDescent="0.4">
      <c r="A46" s="10" t="str">
        <f>VLOOKUP("Block4",'Speedo input'!F:G,2,FALSE)</f>
        <v>This is block4 text</v>
      </c>
      <c r="B46" s="1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7"/>
    </row>
    <row r="47" spans="1:22" ht="17.55" customHeight="1" x14ac:dyDescent="0.3">
      <c r="A47" s="5" t="str">
        <f>VLOOKUP("Sub4",'Speedo input'!F:G,2,FALSE)</f>
        <v>This is a second line of text that belongs to block4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7"/>
    </row>
    <row r="48" spans="1:22" x14ac:dyDescent="0.25">
      <c r="A48" s="8"/>
      <c r="V48" s="9"/>
    </row>
    <row r="49" spans="1:22" x14ac:dyDescent="0.25">
      <c r="A49" s="8"/>
      <c r="V49" s="9"/>
    </row>
    <row r="50" spans="1:22" x14ac:dyDescent="0.25">
      <c r="A50" s="8"/>
      <c r="V50" s="9"/>
    </row>
    <row r="51" spans="1:22" x14ac:dyDescent="0.25">
      <c r="A51" s="8"/>
      <c r="V51" s="9"/>
    </row>
    <row r="52" spans="1:22" x14ac:dyDescent="0.25">
      <c r="A52" s="8"/>
      <c r="V52" s="9"/>
    </row>
    <row r="53" spans="1:22" x14ac:dyDescent="0.25">
      <c r="A53" s="8"/>
      <c r="V53" s="9"/>
    </row>
    <row r="54" spans="1:22" x14ac:dyDescent="0.25">
      <c r="A54" s="8"/>
      <c r="V54" s="9"/>
    </row>
    <row r="55" spans="1:22" x14ac:dyDescent="0.25">
      <c r="A55" s="8"/>
      <c r="V55" s="9"/>
    </row>
    <row r="56" spans="1:22" x14ac:dyDescent="0.25">
      <c r="A56" s="8"/>
      <c r="V56" s="9"/>
    </row>
    <row r="57" spans="1:22" x14ac:dyDescent="0.25">
      <c r="A57" s="8"/>
      <c r="V57" s="9"/>
    </row>
    <row r="58" spans="1:22" x14ac:dyDescent="0.25">
      <c r="A58" s="8"/>
      <c r="V58" s="9"/>
    </row>
    <row r="59" spans="1:22" x14ac:dyDescent="0.25">
      <c r="A59" s="8"/>
      <c r="V59" s="9"/>
    </row>
    <row r="60" spans="1:22" x14ac:dyDescent="0.25">
      <c r="A60" s="8"/>
      <c r="V60" s="9"/>
    </row>
    <row r="61" spans="1:22" ht="39.6" customHeight="1" x14ac:dyDescent="0.4">
      <c r="A61" s="10" t="str">
        <f>VLOOKUP("Block5",'Speedo input'!F:G,2,FALSE)</f>
        <v>This is block5 text</v>
      </c>
      <c r="B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7"/>
    </row>
    <row r="62" spans="1:22" ht="17.55" customHeight="1" x14ac:dyDescent="0.3">
      <c r="A62" s="5" t="str">
        <f>VLOOKUP("Sub5",'Speedo input'!F:G,2,FALSE)</f>
        <v>This is a second line of text that belongs to block5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7"/>
    </row>
    <row r="63" spans="1:22" x14ac:dyDescent="0.25">
      <c r="A63" s="8"/>
      <c r="V63" s="9"/>
    </row>
    <row r="64" spans="1:22" x14ac:dyDescent="0.25">
      <c r="A64" s="8"/>
      <c r="V64" s="9"/>
    </row>
    <row r="65" spans="1:22" x14ac:dyDescent="0.25">
      <c r="A65" s="8"/>
      <c r="V65" s="9"/>
    </row>
    <row r="66" spans="1:22" x14ac:dyDescent="0.25">
      <c r="A66" s="8"/>
      <c r="V66" s="9"/>
    </row>
    <row r="67" spans="1:22" x14ac:dyDescent="0.25">
      <c r="A67" s="8"/>
      <c r="V67" s="9"/>
    </row>
    <row r="68" spans="1:22" x14ac:dyDescent="0.25">
      <c r="A68" s="8"/>
      <c r="V68" s="9"/>
    </row>
    <row r="69" spans="1:22" x14ac:dyDescent="0.25">
      <c r="A69" s="8"/>
      <c r="V69" s="9"/>
    </row>
    <row r="70" spans="1:22" x14ac:dyDescent="0.25">
      <c r="A70" s="8"/>
      <c r="V70" s="9"/>
    </row>
    <row r="71" spans="1:22" x14ac:dyDescent="0.25">
      <c r="A71" s="8"/>
      <c r="V71" s="9"/>
    </row>
    <row r="72" spans="1:22" x14ac:dyDescent="0.25">
      <c r="A72" s="8"/>
      <c r="V72" s="9"/>
    </row>
    <row r="73" spans="1:22" x14ac:dyDescent="0.25">
      <c r="A73" s="8"/>
      <c r="V73" s="9"/>
    </row>
    <row r="74" spans="1:22" x14ac:dyDescent="0.25">
      <c r="A74" s="8"/>
      <c r="V74" s="9"/>
    </row>
    <row r="75" spans="1:22" x14ac:dyDescent="0.25">
      <c r="A75" s="8"/>
      <c r="V75" s="9"/>
    </row>
    <row r="76" spans="1:22" ht="3" customHeight="1" thickBot="1" x14ac:dyDescent="0.3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4"/>
    </row>
    <row r="77" spans="1:22" ht="12.6" thickTop="1" x14ac:dyDescent="0.25"/>
  </sheetData>
  <sheetProtection algorithmName="SHA-512" hashValue="voOFQmCsY7d4tLRLjF8r/0jjh6G5z9dFB+05nX2MOCR6hFOyloO0OvvQySsUYJ4hZ7NpS2mE29eWo9wUMz+jDA==" saltValue="+SGAG+oTOkeSn2/PLkpR6w==" spinCount="100000" sheet="1" objects="1" scenarios="1"/>
  <pageMargins left="0.25" right="0.25" top="0.75" bottom="0.75" header="0.3" footer="0.3"/>
  <pageSetup paperSize="129" scale="1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7</vt:i4>
      </vt:variant>
    </vt:vector>
  </HeadingPairs>
  <TitlesOfParts>
    <vt:vector size="10" baseType="lpstr">
      <vt:lpstr>Speedo input</vt:lpstr>
      <vt:lpstr>Setup dashboard</vt:lpstr>
      <vt:lpstr>Dashboard</vt:lpstr>
      <vt:lpstr>Dashboard!Afdrukbereik</vt:lpstr>
      <vt:lpstr>Detail1</vt:lpstr>
      <vt:lpstr>Detail2</vt:lpstr>
      <vt:lpstr>Detail4</vt:lpstr>
      <vt:lpstr>Subject1</vt:lpstr>
      <vt:lpstr>Subject2</vt:lpstr>
      <vt:lpstr>Subject4</vt:lpstr>
    </vt:vector>
  </TitlesOfParts>
  <Manager/>
  <Company>i4strategy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Dashboard with speedometers</dc:title>
  <dc:subject>Handy Dashboard</dc:subject>
  <dc:creator>Aad Weesenaar</dc:creator>
  <cp:keywords>Dashboard Speedometer</cp:keywords>
  <cp:lastModifiedBy>Aad Weesenaar</cp:lastModifiedBy>
  <cp:lastPrinted>2017-10-03T07:55:59Z</cp:lastPrinted>
  <dcterms:created xsi:type="dcterms:W3CDTF">2010-12-19T21:02:52Z</dcterms:created>
  <dcterms:modified xsi:type="dcterms:W3CDTF">2019-03-24T18:20:10Z</dcterms:modified>
  <cp:category>Tools</cp:category>
  <cp:contentStatus>Final</cp:contentStatus>
</cp:coreProperties>
</file>