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diskstation\Disk-Aad\Mijn documenten\i4strategy\05 Website\Handige tools\"/>
    </mc:Choice>
  </mc:AlternateContent>
  <bookViews>
    <workbookView xWindow="0" yWindow="0" windowWidth="23040" windowHeight="9636" tabRatio="780" xr2:uid="{00000000-000D-0000-FFFF-FFFF00000000}"/>
  </bookViews>
  <sheets>
    <sheet name="Electra verbruik" sheetId="12" r:id="rId1"/>
    <sheet name="Top verbruikers" sheetId="14" r:id="rId2"/>
  </sheets>
  <definedNames>
    <definedName name="_xlnm.Print_Area" localSheetId="0">'Electra verbruik'!$A$1:$W$85</definedName>
    <definedName name="_xlnm.Print_Titles" localSheetId="0">'Electra verbruik'!$1:$5</definedName>
    <definedName name="ElectraPerdag" localSheetId="0">#REF!</definedName>
    <definedName name="ElectraPerdag">#REF!</definedName>
    <definedName name="Electraperdag1" localSheetId="0">#REF!</definedName>
    <definedName name="Electraperdag1">#REF!</definedName>
    <definedName name="Electraperdag2" localSheetId="0">#REF!</definedName>
    <definedName name="Electraperdag2">#REF!</definedName>
    <definedName name="ElectraPrognose" localSheetId="0">#REF!</definedName>
    <definedName name="ElectraPrognose">#REF!</definedName>
    <definedName name="Electraverbruik1" localSheetId="0">#REF!</definedName>
    <definedName name="Electraverbruik1">#REF!</definedName>
    <definedName name="Electraverbruik2" localSheetId="0">#REF!</definedName>
    <definedName name="Electraverbruik2">#REF!</definedName>
    <definedName name="Gasperdag" localSheetId="0">#REF!</definedName>
    <definedName name="Gasperdag">#REF!</definedName>
    <definedName name="GasPrognose" localSheetId="0">#REF!</definedName>
    <definedName name="GasPrognose">#REF!</definedName>
    <definedName name="Gasverbruik" localSheetId="0">#REF!</definedName>
    <definedName name="Gasverbruik">#REF!</definedName>
    <definedName name="GemElecVerbruikJr" localSheetId="0">#REF!</definedName>
    <definedName name="GemElecVerbruikJr">#REF!</definedName>
    <definedName name="GemGasverbruikJr" localSheetId="0">#REF!</definedName>
    <definedName name="GemGasverbruikJr">#REF!</definedName>
    <definedName name="HistorischDagGas" localSheetId="0">#REF!</definedName>
    <definedName name="HistorischDagGas">#REF!</definedName>
    <definedName name="HistorischDagkWh" localSheetId="0">#REF!</definedName>
    <definedName name="HistorischDagkWh">#REF!</definedName>
    <definedName name="kWhPrijs">'Electra verbruik'!$S$5</definedName>
    <definedName name="Meetperiode" localSheetId="0">#REF!</definedName>
    <definedName name="Meetperiode">#REF!</definedName>
    <definedName name="TotaalKosten">'Electra verbruik'!$V$1</definedName>
    <definedName name="Waterperdag" localSheetId="0">#REF!</definedName>
    <definedName name="Waterperdag">#REF!</definedName>
    <definedName name="WaterPrognose" localSheetId="0">#REF!</definedName>
    <definedName name="WaterPrognose">#REF!</definedName>
    <definedName name="Waterverbruik" localSheetId="0">#REF!</definedName>
    <definedName name="Waterverbruik">#REF!</definedName>
  </definedNames>
  <calcPr calcId="171026"/>
  <pivotCaches>
    <pivotCache cacheId="3" r:id="rId3"/>
  </pivotCaches>
</workbook>
</file>

<file path=xl/calcChain.xml><?xml version="1.0" encoding="utf-8"?>
<calcChain xmlns="http://schemas.openxmlformats.org/spreadsheetml/2006/main">
  <c r="W1" i="12" l="1"/>
  <c r="V1" i="12"/>
  <c r="U1" i="12"/>
  <c r="T1" i="12"/>
  <c r="S1" i="12"/>
  <c r="R1" i="12"/>
  <c r="Q1" i="12"/>
  <c r="H1" i="12"/>
  <c r="G7" i="12" l="1"/>
  <c r="H7" i="12" s="1"/>
  <c r="Q7" i="12" s="1"/>
  <c r="S7" i="12" s="1"/>
  <c r="M77" i="12"/>
  <c r="R77" i="12" s="1"/>
  <c r="T77" i="12" s="1"/>
  <c r="H77" i="12"/>
  <c r="H76" i="12"/>
  <c r="M76" i="12"/>
  <c r="R76" i="12" s="1"/>
  <c r="T76" i="12" s="1"/>
  <c r="M75" i="12"/>
  <c r="R75" i="12" s="1"/>
  <c r="T75" i="12" s="1"/>
  <c r="H75" i="12"/>
  <c r="M83" i="12"/>
  <c r="R83" i="12" s="1"/>
  <c r="H83" i="12"/>
  <c r="M82" i="12"/>
  <c r="R82" i="12" s="1"/>
  <c r="T82" i="12" s="1"/>
  <c r="H82" i="12"/>
  <c r="Q82" i="12" s="1"/>
  <c r="S82" i="12" s="1"/>
  <c r="M84" i="12"/>
  <c r="R84" i="12" s="1"/>
  <c r="T84" i="12" s="1"/>
  <c r="H84" i="12"/>
  <c r="Q84" i="12" s="1"/>
  <c r="S84" i="12" s="1"/>
  <c r="M81" i="12"/>
  <c r="R81" i="12" s="1"/>
  <c r="T81" i="12" s="1"/>
  <c r="H81" i="12"/>
  <c r="Q81" i="12" s="1"/>
  <c r="S81" i="12" s="1"/>
  <c r="M79" i="12"/>
  <c r="R79" i="12" s="1"/>
  <c r="T79" i="12" s="1"/>
  <c r="H79" i="12"/>
  <c r="M78" i="12"/>
  <c r="R78" i="12" s="1"/>
  <c r="T78" i="12" s="1"/>
  <c r="H78" i="12"/>
  <c r="M74" i="12"/>
  <c r="R74" i="12" s="1"/>
  <c r="T74" i="12" s="1"/>
  <c r="H74" i="12"/>
  <c r="Q74" i="12" s="1"/>
  <c r="S74" i="12" s="1"/>
  <c r="M72" i="12"/>
  <c r="R72" i="12" s="1"/>
  <c r="T72" i="12" s="1"/>
  <c r="H72" i="12"/>
  <c r="Q72" i="12" s="1"/>
  <c r="S72" i="12" s="1"/>
  <c r="M71" i="12"/>
  <c r="R71" i="12" s="1"/>
  <c r="T71" i="12" s="1"/>
  <c r="H71" i="12"/>
  <c r="Q71" i="12" s="1"/>
  <c r="S71" i="12" s="1"/>
  <c r="M70" i="12"/>
  <c r="R70" i="12" s="1"/>
  <c r="T70" i="12" s="1"/>
  <c r="H70" i="12"/>
  <c r="H8" i="12"/>
  <c r="Q8" i="12" s="1"/>
  <c r="S8" i="12" s="1"/>
  <c r="H9" i="12"/>
  <c r="Q9" i="12" s="1"/>
  <c r="S9" i="12" s="1"/>
  <c r="H10" i="12"/>
  <c r="Q10" i="12" s="1"/>
  <c r="S10" i="12" s="1"/>
  <c r="H11" i="12"/>
  <c r="Q11" i="12" s="1"/>
  <c r="S11" i="12" s="1"/>
  <c r="H12" i="12"/>
  <c r="Q12" i="12" s="1"/>
  <c r="S12" i="12" s="1"/>
  <c r="H13" i="12"/>
  <c r="Q13" i="12" s="1"/>
  <c r="S13" i="12" s="1"/>
  <c r="H14" i="12"/>
  <c r="Q14" i="12" s="1"/>
  <c r="S14" i="12" s="1"/>
  <c r="H15" i="12"/>
  <c r="Q15" i="12" s="1"/>
  <c r="S15" i="12" s="1"/>
  <c r="H16" i="12"/>
  <c r="Q16" i="12" s="1"/>
  <c r="S16" i="12" s="1"/>
  <c r="H17" i="12"/>
  <c r="Q17" i="12" s="1"/>
  <c r="S17" i="12" s="1"/>
  <c r="H18" i="12"/>
  <c r="Q18" i="12" s="1"/>
  <c r="S18" i="12" s="1"/>
  <c r="H19" i="12"/>
  <c r="Q19" i="12" s="1"/>
  <c r="S19" i="12" s="1"/>
  <c r="H20" i="12"/>
  <c r="Q20" i="12" s="1"/>
  <c r="S20" i="12" s="1"/>
  <c r="H21" i="12"/>
  <c r="Q21" i="12" s="1"/>
  <c r="S21" i="12" s="1"/>
  <c r="H22" i="12"/>
  <c r="Q22" i="12" s="1"/>
  <c r="S22" i="12" s="1"/>
  <c r="H23" i="12"/>
  <c r="Q23" i="12" s="1"/>
  <c r="S23" i="12" s="1"/>
  <c r="H24" i="12"/>
  <c r="Q24" i="12" s="1"/>
  <c r="S24" i="12" s="1"/>
  <c r="H25" i="12"/>
  <c r="Q25" i="12" s="1"/>
  <c r="S25" i="12" s="1"/>
  <c r="H26" i="12"/>
  <c r="Q26" i="12" s="1"/>
  <c r="S26" i="12" s="1"/>
  <c r="H27" i="12"/>
  <c r="Q27" i="12" s="1"/>
  <c r="S27" i="12" s="1"/>
  <c r="H28" i="12"/>
  <c r="Q28" i="12" s="1"/>
  <c r="S28" i="12" s="1"/>
  <c r="H29" i="12"/>
  <c r="Q29" i="12" s="1"/>
  <c r="S29" i="12" s="1"/>
  <c r="H30" i="12"/>
  <c r="H31" i="12"/>
  <c r="Q31" i="12" s="1"/>
  <c r="S31" i="12" s="1"/>
  <c r="H32" i="12"/>
  <c r="H33" i="12"/>
  <c r="Q33" i="12" s="1"/>
  <c r="S33" i="12" s="1"/>
  <c r="H34" i="12"/>
  <c r="Q34" i="12" s="1"/>
  <c r="S34" i="12" s="1"/>
  <c r="H35" i="12"/>
  <c r="Q35" i="12" s="1"/>
  <c r="S35" i="12" s="1"/>
  <c r="H36" i="12"/>
  <c r="Q36" i="12" s="1"/>
  <c r="S36" i="12" s="1"/>
  <c r="H37" i="12"/>
  <c r="Q37" i="12" s="1"/>
  <c r="S37" i="12" s="1"/>
  <c r="H38" i="12"/>
  <c r="Q38" i="12" s="1"/>
  <c r="S38" i="12" s="1"/>
  <c r="H39" i="12"/>
  <c r="Q39" i="12" s="1"/>
  <c r="S39" i="12" s="1"/>
  <c r="H40" i="12"/>
  <c r="Q40" i="12" s="1"/>
  <c r="S40" i="12" s="1"/>
  <c r="H41" i="12"/>
  <c r="Q41" i="12" s="1"/>
  <c r="S41" i="12" s="1"/>
  <c r="H42" i="12"/>
  <c r="H43" i="12"/>
  <c r="Q43" i="12" s="1"/>
  <c r="S43" i="12" s="1"/>
  <c r="H44" i="12"/>
  <c r="Q44" i="12" s="1"/>
  <c r="S44" i="12" s="1"/>
  <c r="H45" i="12"/>
  <c r="Q45" i="12" s="1"/>
  <c r="S45" i="12" s="1"/>
  <c r="H46" i="12"/>
  <c r="Q46" i="12" s="1"/>
  <c r="S46" i="12" s="1"/>
  <c r="H47" i="12"/>
  <c r="Q47" i="12" s="1"/>
  <c r="S47" i="12" s="1"/>
  <c r="H48" i="12"/>
  <c r="Q48" i="12" s="1"/>
  <c r="S48" i="12" s="1"/>
  <c r="H49" i="12"/>
  <c r="Q49" i="12" s="1"/>
  <c r="S49" i="12" s="1"/>
  <c r="H50" i="12"/>
  <c r="Q50" i="12" s="1"/>
  <c r="S50" i="12" s="1"/>
  <c r="H51" i="12"/>
  <c r="Q51" i="12" s="1"/>
  <c r="S51" i="12" s="1"/>
  <c r="H52" i="12"/>
  <c r="Q52" i="12" s="1"/>
  <c r="S52" i="12" s="1"/>
  <c r="H53" i="12"/>
  <c r="Q53" i="12" s="1"/>
  <c r="S53" i="12" s="1"/>
  <c r="H54" i="12"/>
  <c r="Q54" i="12" s="1"/>
  <c r="S54" i="12" s="1"/>
  <c r="H55" i="12"/>
  <c r="Q55" i="12" s="1"/>
  <c r="S55" i="12" s="1"/>
  <c r="H56" i="12"/>
  <c r="Q56" i="12" s="1"/>
  <c r="S56" i="12" s="1"/>
  <c r="H57" i="12"/>
  <c r="H58" i="12"/>
  <c r="Q58" i="12" s="1"/>
  <c r="S58" i="12" s="1"/>
  <c r="H59" i="12"/>
  <c r="Q59" i="12" s="1"/>
  <c r="S59" i="12" s="1"/>
  <c r="H60" i="12"/>
  <c r="Q60" i="12" s="1"/>
  <c r="S60" i="12" s="1"/>
  <c r="H61" i="12"/>
  <c r="Q61" i="12" s="1"/>
  <c r="S61" i="12" s="1"/>
  <c r="H62" i="12"/>
  <c r="Q62" i="12" s="1"/>
  <c r="S62" i="12" s="1"/>
  <c r="H63" i="12"/>
  <c r="Q63" i="12" s="1"/>
  <c r="S63" i="12" s="1"/>
  <c r="H64" i="12"/>
  <c r="Q64" i="12" s="1"/>
  <c r="S64" i="12" s="1"/>
  <c r="H65" i="12"/>
  <c r="Q65" i="12" s="1"/>
  <c r="S65" i="12" s="1"/>
  <c r="H66" i="12"/>
  <c r="Q66" i="12" s="1"/>
  <c r="S66" i="12" s="1"/>
  <c r="H67" i="12"/>
  <c r="Q67" i="12" s="1"/>
  <c r="S67" i="12" s="1"/>
  <c r="H68" i="12"/>
  <c r="Q68" i="12" s="1"/>
  <c r="S68" i="12" s="1"/>
  <c r="H69" i="12"/>
  <c r="H73" i="12"/>
  <c r="H80" i="12"/>
  <c r="Q80" i="12" s="1"/>
  <c r="S80" i="12" s="1"/>
  <c r="H85" i="12"/>
  <c r="M7" i="12"/>
  <c r="R7" i="12" s="1"/>
  <c r="M8" i="12"/>
  <c r="R8" i="12" s="1"/>
  <c r="T8" i="12" s="1"/>
  <c r="M9" i="12"/>
  <c r="R9" i="12" s="1"/>
  <c r="T9" i="12" s="1"/>
  <c r="M10" i="12"/>
  <c r="R10" i="12" s="1"/>
  <c r="T10" i="12" s="1"/>
  <c r="M11" i="12"/>
  <c r="R11" i="12" s="1"/>
  <c r="T11" i="12" s="1"/>
  <c r="M12" i="12"/>
  <c r="R12" i="12" s="1"/>
  <c r="T12" i="12" s="1"/>
  <c r="M13" i="12"/>
  <c r="R13" i="12" s="1"/>
  <c r="T13" i="12" s="1"/>
  <c r="M14" i="12"/>
  <c r="R14" i="12" s="1"/>
  <c r="T14" i="12" s="1"/>
  <c r="M15" i="12"/>
  <c r="R15" i="12" s="1"/>
  <c r="M16" i="12"/>
  <c r="M17" i="12"/>
  <c r="R17" i="12" s="1"/>
  <c r="U17" i="12" s="1"/>
  <c r="M18" i="12"/>
  <c r="R18" i="12" s="1"/>
  <c r="T18" i="12" s="1"/>
  <c r="M19" i="12"/>
  <c r="R19" i="12" s="1"/>
  <c r="T19" i="12" s="1"/>
  <c r="M20" i="12"/>
  <c r="R20" i="12" s="1"/>
  <c r="T20" i="12" s="1"/>
  <c r="M21" i="12"/>
  <c r="R21" i="12" s="1"/>
  <c r="T21" i="12" s="1"/>
  <c r="M22" i="12"/>
  <c r="R22" i="12" s="1"/>
  <c r="M23" i="12"/>
  <c r="R23" i="12" s="1"/>
  <c r="T23" i="12" s="1"/>
  <c r="M24" i="12"/>
  <c r="R24" i="12" s="1"/>
  <c r="M25" i="12"/>
  <c r="R25" i="12" s="1"/>
  <c r="T25" i="12" s="1"/>
  <c r="M26" i="12"/>
  <c r="R26" i="12" s="1"/>
  <c r="T26" i="12" s="1"/>
  <c r="M27" i="12"/>
  <c r="R27" i="12" s="1"/>
  <c r="T27" i="12" s="1"/>
  <c r="M28" i="12"/>
  <c r="R28" i="12" s="1"/>
  <c r="M29" i="12"/>
  <c r="R29" i="12" s="1"/>
  <c r="T29" i="12" s="1"/>
  <c r="M30" i="12"/>
  <c r="R30" i="12" s="1"/>
  <c r="T30" i="12" s="1"/>
  <c r="M31" i="12"/>
  <c r="R31" i="12" s="1"/>
  <c r="T31" i="12" s="1"/>
  <c r="M32" i="12"/>
  <c r="R32" i="12" s="1"/>
  <c r="T32" i="12" s="1"/>
  <c r="M33" i="12"/>
  <c r="R33" i="12" s="1"/>
  <c r="T33" i="12" s="1"/>
  <c r="M34" i="12"/>
  <c r="R34" i="12" s="1"/>
  <c r="M35" i="12"/>
  <c r="R35" i="12" s="1"/>
  <c r="T35" i="12" s="1"/>
  <c r="M36" i="12"/>
  <c r="R36" i="12" s="1"/>
  <c r="T36" i="12" s="1"/>
  <c r="M37" i="12"/>
  <c r="R37" i="12" s="1"/>
  <c r="T37" i="12" s="1"/>
  <c r="M38" i="12"/>
  <c r="R38" i="12" s="1"/>
  <c r="T38" i="12" s="1"/>
  <c r="M39" i="12"/>
  <c r="R39" i="12" s="1"/>
  <c r="T39" i="12" s="1"/>
  <c r="M40" i="12"/>
  <c r="R40" i="12" s="1"/>
  <c r="T40" i="12" s="1"/>
  <c r="M41" i="12"/>
  <c r="R41" i="12" s="1"/>
  <c r="T41" i="12" s="1"/>
  <c r="V41" i="12" s="1"/>
  <c r="M42" i="12"/>
  <c r="R42" i="12" s="1"/>
  <c r="T42" i="12" s="1"/>
  <c r="M43" i="12"/>
  <c r="R43" i="12" s="1"/>
  <c r="T43" i="12" s="1"/>
  <c r="M44" i="12"/>
  <c r="R44" i="12" s="1"/>
  <c r="T44" i="12" s="1"/>
  <c r="M45" i="12"/>
  <c r="R45" i="12" s="1"/>
  <c r="M46" i="12"/>
  <c r="R46" i="12" s="1"/>
  <c r="T46" i="12" s="1"/>
  <c r="M47" i="12"/>
  <c r="R47" i="12" s="1"/>
  <c r="M48" i="12"/>
  <c r="R48" i="12" s="1"/>
  <c r="T48" i="12" s="1"/>
  <c r="M49" i="12"/>
  <c r="M50" i="12"/>
  <c r="R50" i="12" s="1"/>
  <c r="T50" i="12" s="1"/>
  <c r="M51" i="12"/>
  <c r="R51" i="12" s="1"/>
  <c r="M52" i="12"/>
  <c r="R52" i="12" s="1"/>
  <c r="T52" i="12" s="1"/>
  <c r="M53" i="12"/>
  <c r="R53" i="12" s="1"/>
  <c r="T53" i="12" s="1"/>
  <c r="M54" i="12"/>
  <c r="R54" i="12" s="1"/>
  <c r="T54" i="12" s="1"/>
  <c r="M55" i="12"/>
  <c r="R55" i="12" s="1"/>
  <c r="T55" i="12" s="1"/>
  <c r="M56" i="12"/>
  <c r="R56" i="12" s="1"/>
  <c r="M57" i="12"/>
  <c r="R57" i="12" s="1"/>
  <c r="T57" i="12" s="1"/>
  <c r="M58" i="12"/>
  <c r="R58" i="12" s="1"/>
  <c r="M59" i="12"/>
  <c r="R59" i="12" s="1"/>
  <c r="M60" i="12"/>
  <c r="R60" i="12" s="1"/>
  <c r="T60" i="12" s="1"/>
  <c r="M61" i="12"/>
  <c r="R61" i="12" s="1"/>
  <c r="T61" i="12" s="1"/>
  <c r="M62" i="12"/>
  <c r="R62" i="12" s="1"/>
  <c r="T62" i="12" s="1"/>
  <c r="M63" i="12"/>
  <c r="M64" i="12"/>
  <c r="R64" i="12" s="1"/>
  <c r="T64" i="12" s="1"/>
  <c r="M65" i="12"/>
  <c r="R65" i="12" s="1"/>
  <c r="T65" i="12" s="1"/>
  <c r="M66" i="12"/>
  <c r="R66" i="12" s="1"/>
  <c r="T66" i="12" s="1"/>
  <c r="M67" i="12"/>
  <c r="M68" i="12"/>
  <c r="R68" i="12" s="1"/>
  <c r="T68" i="12" s="1"/>
  <c r="M69" i="12"/>
  <c r="R69" i="12" s="1"/>
  <c r="T69" i="12" s="1"/>
  <c r="M73" i="12"/>
  <c r="R73" i="12" s="1"/>
  <c r="T73" i="12" s="1"/>
  <c r="M80" i="12"/>
  <c r="R80" i="12" s="1"/>
  <c r="T80" i="12" s="1"/>
  <c r="M85" i="12"/>
  <c r="R85" i="12" s="1"/>
  <c r="T85" i="12" s="1"/>
  <c r="T7" i="12"/>
  <c r="H6" i="12"/>
  <c r="M6" i="12"/>
  <c r="R6" i="12" s="1"/>
  <c r="Q83" i="12"/>
  <c r="S83" i="12" s="1"/>
  <c r="Q73" i="12"/>
  <c r="S73" i="12" s="1"/>
  <c r="Q79" i="12"/>
  <c r="S79" i="12" s="1"/>
  <c r="Q78" i="12"/>
  <c r="S78" i="12" s="1"/>
  <c r="U7" i="12"/>
  <c r="V79" i="12" l="1"/>
  <c r="U83" i="12"/>
  <c r="Q6" i="12"/>
  <c r="T6" i="12"/>
  <c r="U60" i="12"/>
  <c r="U12" i="12"/>
  <c r="V73" i="12"/>
  <c r="V31" i="12"/>
  <c r="U75" i="12"/>
  <c r="U31" i="12"/>
  <c r="U78" i="12"/>
  <c r="U47" i="12"/>
  <c r="V8" i="12"/>
  <c r="V72" i="12"/>
  <c r="U44" i="12"/>
  <c r="U42" i="12"/>
  <c r="U70" i="12"/>
  <c r="U79" i="12"/>
  <c r="U48" i="12"/>
  <c r="V10" i="12"/>
  <c r="T28" i="12"/>
  <c r="V28" i="12" s="1"/>
  <c r="U28" i="12"/>
  <c r="V74" i="12"/>
  <c r="V20" i="12"/>
  <c r="V54" i="12"/>
  <c r="V12" i="12"/>
  <c r="V84" i="12"/>
  <c r="V62" i="12"/>
  <c r="U84" i="12"/>
  <c r="U50" i="12"/>
  <c r="U82" i="12"/>
  <c r="Q75" i="12"/>
  <c r="S75" i="12" s="1"/>
  <c r="V75" i="12" s="1"/>
  <c r="U23" i="12"/>
  <c r="U66" i="12"/>
  <c r="Q70" i="12"/>
  <c r="S70" i="12" s="1"/>
  <c r="V70" i="12" s="1"/>
  <c r="U55" i="12"/>
  <c r="U38" i="12"/>
  <c r="Q42" i="12"/>
  <c r="S42" i="12" s="1"/>
  <c r="V42" i="12" s="1"/>
  <c r="V60" i="12"/>
  <c r="V53" i="12"/>
  <c r="V48" i="12"/>
  <c r="V44" i="12"/>
  <c r="V55" i="12"/>
  <c r="V71" i="12"/>
  <c r="U71" i="12"/>
  <c r="U29" i="12"/>
  <c r="T17" i="12"/>
  <c r="V17" i="12" s="1"/>
  <c r="U22" i="12"/>
  <c r="T22" i="12"/>
  <c r="V22" i="12" s="1"/>
  <c r="T15" i="12"/>
  <c r="V15" i="12" s="1"/>
  <c r="U15" i="12"/>
  <c r="U45" i="12"/>
  <c r="T45" i="12"/>
  <c r="V45" i="12" s="1"/>
  <c r="T59" i="12"/>
  <c r="V59" i="12" s="1"/>
  <c r="U59" i="12"/>
  <c r="T51" i="12"/>
  <c r="V51" i="12" s="1"/>
  <c r="U51" i="12"/>
  <c r="U58" i="12"/>
  <c r="T58" i="12"/>
  <c r="V68" i="12"/>
  <c r="V39" i="12"/>
  <c r="V35" i="12"/>
  <c r="V58" i="12"/>
  <c r="T56" i="12"/>
  <c r="V56" i="12" s="1"/>
  <c r="U56" i="12"/>
  <c r="T34" i="12"/>
  <c r="U34" i="12"/>
  <c r="T24" i="12"/>
  <c r="V24" i="12" s="1"/>
  <c r="U24" i="12"/>
  <c r="V34" i="12"/>
  <c r="V25" i="12"/>
  <c r="V81" i="12"/>
  <c r="U21" i="12"/>
  <c r="U10" i="12"/>
  <c r="U35" i="12"/>
  <c r="U62" i="12"/>
  <c r="V78" i="12"/>
  <c r="U74" i="12"/>
  <c r="U41" i="12"/>
  <c r="U52" i="12"/>
  <c r="U68" i="12"/>
  <c r="U40" i="12"/>
  <c r="V66" i="12"/>
  <c r="V64" i="12"/>
  <c r="V23" i="12"/>
  <c r="V27" i="12"/>
  <c r="V52" i="12"/>
  <c r="V43" i="12"/>
  <c r="V36" i="12"/>
  <c r="U36" i="12"/>
  <c r="U20" i="12"/>
  <c r="U39" i="12"/>
  <c r="U72" i="12"/>
  <c r="U81" i="12"/>
  <c r="U25" i="12"/>
  <c r="U53" i="12"/>
  <c r="V29" i="12"/>
  <c r="V65" i="12"/>
  <c r="V50" i="12"/>
  <c r="V33" i="12"/>
  <c r="V26" i="12"/>
  <c r="T47" i="12"/>
  <c r="V47" i="12" s="1"/>
  <c r="U85" i="12"/>
  <c r="V19" i="12"/>
  <c r="V14" i="12"/>
  <c r="T83" i="12"/>
  <c r="V83" i="12" s="1"/>
  <c r="V7" i="12"/>
  <c r="V18" i="12"/>
  <c r="V37" i="12"/>
  <c r="V61" i="12"/>
  <c r="V46" i="12"/>
  <c r="Q57" i="12"/>
  <c r="S57" i="12" s="1"/>
  <c r="V57" i="12" s="1"/>
  <c r="U57" i="12"/>
  <c r="V40" i="12"/>
  <c r="V38" i="12"/>
  <c r="U30" i="12"/>
  <c r="Q30" i="12"/>
  <c r="S30" i="12" s="1"/>
  <c r="V30" i="12" s="1"/>
  <c r="U13" i="12"/>
  <c r="U9" i="12"/>
  <c r="U46" i="12"/>
  <c r="U61" i="12"/>
  <c r="Q32" i="12"/>
  <c r="S32" i="12" s="1"/>
  <c r="V32" i="12" s="1"/>
  <c r="U32" i="12"/>
  <c r="U11" i="12"/>
  <c r="U14" i="12"/>
  <c r="U26" i="12"/>
  <c r="U19" i="12"/>
  <c r="U33" i="12"/>
  <c r="Q85" i="12"/>
  <c r="S85" i="12" s="1"/>
  <c r="V85" i="12" s="1"/>
  <c r="U65" i="12"/>
  <c r="V82" i="12"/>
  <c r="U6" i="12"/>
  <c r="U64" i="12"/>
  <c r="R16" i="12"/>
  <c r="T16" i="12" s="1"/>
  <c r="V16" i="12" s="1"/>
  <c r="U73" i="12"/>
  <c r="V13" i="12"/>
  <c r="Q76" i="12"/>
  <c r="S76" i="12" s="1"/>
  <c r="V76" i="12" s="1"/>
  <c r="U76" i="12"/>
  <c r="R49" i="12"/>
  <c r="T49" i="12" s="1"/>
  <c r="V49" i="12" s="1"/>
  <c r="V11" i="12"/>
  <c r="U54" i="12"/>
  <c r="V80" i="12"/>
  <c r="V21" i="12"/>
  <c r="U27" i="12"/>
  <c r="U43" i="12"/>
  <c r="U18" i="12"/>
  <c r="U37" i="12"/>
  <c r="U80" i="12"/>
  <c r="R67" i="12"/>
  <c r="T67" i="12" s="1"/>
  <c r="V67" i="12" s="1"/>
  <c r="R63" i="12"/>
  <c r="T63" i="12" s="1"/>
  <c r="V63" i="12" s="1"/>
  <c r="Q69" i="12"/>
  <c r="S69" i="12" s="1"/>
  <c r="V69" i="12" s="1"/>
  <c r="U69" i="12"/>
  <c r="V9" i="12"/>
  <c r="U8" i="12"/>
  <c r="U77" i="12"/>
  <c r="Q77" i="12"/>
  <c r="S77" i="12" s="1"/>
  <c r="V77" i="12" s="1"/>
  <c r="S6" i="12" l="1"/>
  <c r="U16" i="12"/>
  <c r="U49" i="12"/>
  <c r="U63" i="12"/>
  <c r="U67" i="12"/>
  <c r="V6" i="12" l="1"/>
  <c r="W21" i="12" s="1"/>
  <c r="W83" i="12"/>
  <c r="W72" i="12"/>
  <c r="W12" i="12"/>
  <c r="W45" i="12"/>
  <c r="W51" i="12"/>
  <c r="W54" i="12"/>
  <c r="W39" i="12"/>
  <c r="W25" i="12"/>
  <c r="W28" i="12"/>
  <c r="W15" i="12"/>
  <c r="W84" i="12"/>
  <c r="W52" i="12"/>
  <c r="W65" i="12"/>
  <c r="W35" i="12"/>
  <c r="W6" i="12"/>
  <c r="W23" i="12"/>
  <c r="W17" i="12"/>
  <c r="W79" i="12"/>
  <c r="W8" i="12"/>
  <c r="W26" i="12"/>
  <c r="W66" i="12"/>
  <c r="W27" i="12"/>
  <c r="W29" i="12"/>
  <c r="W71" i="12"/>
  <c r="W64" i="12"/>
  <c r="W73" i="12"/>
  <c r="W60" i="12"/>
  <c r="W47" i="12"/>
  <c r="W43" i="12"/>
  <c r="W58" i="12"/>
  <c r="W33" i="12"/>
  <c r="W34" i="12"/>
  <c r="W78" i="12"/>
  <c r="W44" i="12"/>
  <c r="W42" i="12"/>
  <c r="W41" i="12"/>
  <c r="W50" i="12"/>
  <c r="W74" i="12"/>
  <c r="W59" i="12"/>
  <c r="W22" i="12"/>
  <c r="W75" i="12"/>
  <c r="W48" i="12"/>
  <c r="W61" i="12"/>
  <c r="W57" i="12"/>
  <c r="W30" i="12"/>
  <c r="W32" i="12"/>
  <c r="W37" i="12"/>
  <c r="W85" i="12"/>
  <c r="W76" i="12"/>
  <c r="W11" i="12"/>
  <c r="W63" i="12"/>
  <c r="W40" i="12"/>
  <c r="W18" i="12"/>
  <c r="W38" i="12"/>
  <c r="W80" i="12"/>
  <c r="W69" i="12"/>
  <c r="W46" i="12"/>
  <c r="W77" i="12"/>
  <c r="W49" i="12"/>
  <c r="W82" i="12"/>
  <c r="W67" i="12"/>
  <c r="W7" i="12" l="1"/>
  <c r="W13" i="12"/>
  <c r="W16" i="12"/>
  <c r="W9" i="12"/>
  <c r="W68" i="12"/>
  <c r="W55" i="12"/>
  <c r="W70" i="12"/>
  <c r="W62" i="12"/>
  <c r="W14" i="12"/>
  <c r="W24" i="12"/>
  <c r="W81" i="12"/>
  <c r="W36" i="12"/>
  <c r="W56" i="12"/>
  <c r="W20" i="12"/>
  <c r="W19" i="12"/>
  <c r="W53" i="12"/>
  <c r="W10" i="12"/>
  <c r="W31" i="12"/>
</calcChain>
</file>

<file path=xl/sharedStrings.xml><?xml version="1.0" encoding="utf-8"?>
<sst xmlns="http://schemas.openxmlformats.org/spreadsheetml/2006/main" count="123" uniqueCount="90">
  <si>
    <t>Totaal verbruik</t>
  </si>
  <si>
    <t>Metingen / gebruik</t>
  </si>
  <si>
    <t>Metingen / standby</t>
  </si>
  <si>
    <t>Verbruik berekenen</t>
  </si>
  <si>
    <t>Ruimte</t>
  </si>
  <si>
    <t>aantal</t>
  </si>
  <si>
    <t>.</t>
  </si>
  <si>
    <t>gedurende</t>
  </si>
  <si>
    <t>gemetem</t>
  </si>
  <si>
    <t>opgenomen vermogen</t>
  </si>
  <si>
    <t>per uur</t>
  </si>
  <si>
    <t>gebruik per etmaal</t>
  </si>
  <si>
    <t>standby per etmaal</t>
  </si>
  <si>
    <t>gebruik per jaar</t>
  </si>
  <si>
    <t>standby per jaar</t>
  </si>
  <si>
    <t>totaal</t>
  </si>
  <si>
    <t>stoplicht</t>
  </si>
  <si>
    <t>uren</t>
  </si>
  <si>
    <t>min</t>
  </si>
  <si>
    <t>kWh</t>
  </si>
  <si>
    <t>watt</t>
  </si>
  <si>
    <t>min.</t>
  </si>
  <si>
    <t>€</t>
  </si>
  <si>
    <t>%</t>
  </si>
  <si>
    <t>Keuken</t>
  </si>
  <si>
    <t>Vaatwasser</t>
  </si>
  <si>
    <t>Koffiezetapparaat</t>
  </si>
  <si>
    <t>Grill/tosti apparaat</t>
  </si>
  <si>
    <t>Afzuigkap</t>
  </si>
  <si>
    <t>Verlichting afzuigkap</t>
  </si>
  <si>
    <t>Verlichting aanrecht</t>
  </si>
  <si>
    <t>Verlichting plafond keuken</t>
  </si>
  <si>
    <t>Woonkamer</t>
  </si>
  <si>
    <t>Lader vaste telefoon</t>
  </si>
  <si>
    <t>Opladen telefoons/tablets</t>
  </si>
  <si>
    <t>Pomp vloerverw. stand II</t>
  </si>
  <si>
    <t>Zonnescherm</t>
  </si>
  <si>
    <t>Verlichting eettafel</t>
  </si>
  <si>
    <t>Verlichting salontafel</t>
  </si>
  <si>
    <t>Verlichting staande lamp</t>
  </si>
  <si>
    <t>Entree en tuin</t>
  </si>
  <si>
    <t>Verlichting entree</t>
  </si>
  <si>
    <t>Verlichting tuinpad</t>
  </si>
  <si>
    <t>Verlichting schuur buiten</t>
  </si>
  <si>
    <t>Verlichting schuur binnen</t>
  </si>
  <si>
    <t>Hal</t>
  </si>
  <si>
    <t>Deurbel</t>
  </si>
  <si>
    <t>Verlichting plafond hal</t>
  </si>
  <si>
    <t>WC</t>
  </si>
  <si>
    <t>Verlichting plafond WC</t>
  </si>
  <si>
    <t>Overloop 1e etage</t>
  </si>
  <si>
    <t>Verlichting plafond 1e</t>
  </si>
  <si>
    <t>Kamer master</t>
  </si>
  <si>
    <t>Televisie</t>
  </si>
  <si>
    <t>Wekkerradio</t>
  </si>
  <si>
    <t xml:space="preserve">Verlichting plafond </t>
  </si>
  <si>
    <t>Verlichting plafond k1</t>
  </si>
  <si>
    <t>Badkamer</t>
  </si>
  <si>
    <t>Lader scheerapparaat</t>
  </si>
  <si>
    <t>Lader elec. tandenborstel</t>
  </si>
  <si>
    <t>Fohn</t>
  </si>
  <si>
    <t>Krultang</t>
  </si>
  <si>
    <t>Verlichting plafond badk</t>
  </si>
  <si>
    <t>Verlichting nissen</t>
  </si>
  <si>
    <t>Verlichting spiegel</t>
  </si>
  <si>
    <t>Overloop 2e etage</t>
  </si>
  <si>
    <t>Verlichting plafond</t>
  </si>
  <si>
    <t>Verlichting plafond k2</t>
  </si>
  <si>
    <t>Waskamer</t>
  </si>
  <si>
    <t>Centrale Verwarmingsketel</t>
  </si>
  <si>
    <t>Wasmachine</t>
  </si>
  <si>
    <t>Strijkijzer</t>
  </si>
  <si>
    <t>Verlichting plafond wask</t>
  </si>
  <si>
    <t>Werkkamer</t>
  </si>
  <si>
    <t>Centrale afzuiging</t>
  </si>
  <si>
    <t>Printer</t>
  </si>
  <si>
    <t>Verlichting plafond werkk</t>
  </si>
  <si>
    <t>Kosten</t>
  </si>
  <si>
    <t>Eindtotaal</t>
  </si>
  <si>
    <t>Koelkast</t>
  </si>
  <si>
    <t xml:space="preserve">Laptop </t>
  </si>
  <si>
    <t>Audio/video</t>
  </si>
  <si>
    <t>Verlichting bank</t>
  </si>
  <si>
    <t>Verlichting TV</t>
  </si>
  <si>
    <t xml:space="preserve">Centrale afzuiging </t>
  </si>
  <si>
    <t>Kamer 1</t>
  </si>
  <si>
    <t>Kamer 2</t>
  </si>
  <si>
    <t>Inductie kookplaat</t>
  </si>
  <si>
    <t>Combi oven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</si>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</sst>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0.0%"/>
    <numFmt numFmtId="165" formatCode="&quot;€&quot;\ #,##0.00"/>
  </numFmts>
  <fonts count="8" x14ac:knownFonts="1">
    <font>
      <sz val="10"/>
      <name val="Arial"/>
    </font>
    <font>
      <sz val="9"/>
      <name val="Arial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0" fillId="5" borderId="0" xfId="0" applyFill="1"/>
    <xf numFmtId="165" fontId="0" fillId="5" borderId="0" xfId="0" applyNumberFormat="1" applyFill="1" applyAlignment="1">
      <alignment horizontal="right"/>
    </xf>
    <xf numFmtId="0" fontId="0" fillId="8" borderId="0" xfId="0" applyFill="1" applyAlignment="1">
      <alignment horizontal="left"/>
    </xf>
    <xf numFmtId="165" fontId="0" fillId="8" borderId="0" xfId="0" applyNumberFormat="1" applyFill="1"/>
    <xf numFmtId="0" fontId="2" fillId="7" borderId="1" xfId="1" applyFont="1" applyFill="1" applyBorder="1" applyAlignment="1">
      <alignment horizontal="left"/>
    </xf>
    <xf numFmtId="0" fontId="3" fillId="7" borderId="1" xfId="1" applyFont="1" applyFill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" fontId="2" fillId="7" borderId="1" xfId="1" applyNumberFormat="1" applyFont="1" applyFill="1" applyBorder="1" applyAlignment="1">
      <alignment horizontal="center"/>
    </xf>
    <xf numFmtId="2" fontId="2" fillId="7" borderId="1" xfId="1" applyNumberFormat="1" applyFont="1" applyFill="1" applyBorder="1" applyAlignment="1">
      <alignment horizontal="center"/>
    </xf>
    <xf numFmtId="164" fontId="2" fillId="7" borderId="1" xfId="1" applyNumberFormat="1" applyFont="1" applyFill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10" fontId="2" fillId="7" borderId="1" xfId="1" applyNumberFormat="1" applyFont="1" applyFill="1" applyBorder="1"/>
    <xf numFmtId="0" fontId="4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" fontId="4" fillId="0" borderId="1" xfId="1" applyNumberFormat="1" applyFont="1" applyFill="1" applyBorder="1" applyAlignment="1">
      <alignment horizontal="center"/>
    </xf>
    <xf numFmtId="0" fontId="4" fillId="5" borderId="1" xfId="1" applyFont="1" applyFill="1" applyBorder="1"/>
    <xf numFmtId="0" fontId="5" fillId="5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textRotation="90" wrapText="1"/>
    </xf>
    <xf numFmtId="1" fontId="6" fillId="2" borderId="1" xfId="1" applyNumberFormat="1" applyFont="1" applyFill="1" applyBorder="1" applyAlignment="1">
      <alignment horizontal="center" textRotation="90" wrapText="1"/>
    </xf>
    <xf numFmtId="2" fontId="6" fillId="2" borderId="1" xfId="1" applyNumberFormat="1" applyFont="1" applyFill="1" applyBorder="1" applyAlignment="1">
      <alignment horizontal="center" textRotation="90" wrapText="1"/>
    </xf>
    <xf numFmtId="0" fontId="4" fillId="0" borderId="0" xfId="1" applyFont="1" applyAlignment="1">
      <alignment horizontal="center" wrapText="1"/>
    </xf>
    <xf numFmtId="0" fontId="4" fillId="4" borderId="1" xfId="1" applyFont="1" applyFill="1" applyBorder="1" applyAlignment="1">
      <alignment wrapText="1"/>
    </xf>
    <xf numFmtId="0" fontId="4" fillId="4" borderId="1" xfId="1" applyFont="1" applyFill="1" applyBorder="1" applyAlignment="1">
      <alignment horizontal="center" wrapText="1"/>
    </xf>
    <xf numFmtId="1" fontId="6" fillId="4" borderId="1" xfId="1" applyNumberFormat="1" applyFont="1" applyFill="1" applyBorder="1" applyAlignment="1">
      <alignment horizontal="center" wrapText="1"/>
    </xf>
    <xf numFmtId="2" fontId="6" fillId="4" borderId="1" xfId="1" applyNumberFormat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44" fontId="6" fillId="4" borderId="1" xfId="1" applyNumberFormat="1" applyFont="1" applyFill="1" applyBorder="1" applyAlignment="1" applyProtection="1">
      <alignment horizontal="center" wrapText="1"/>
      <protection locked="0"/>
    </xf>
    <xf numFmtId="44" fontId="6" fillId="4" borderId="1" xfId="1" applyNumberFormat="1" applyFont="1" applyFill="1" applyBorder="1" applyAlignment="1">
      <alignment horizontal="center" wrapText="1"/>
    </xf>
    <xf numFmtId="1" fontId="6" fillId="4" borderId="1" xfId="1" applyNumberFormat="1" applyFont="1" applyFill="1" applyBorder="1" applyAlignment="1">
      <alignment horizontal="right" wrapText="1"/>
    </xf>
    <xf numFmtId="0" fontId="6" fillId="4" borderId="1" xfId="1" applyFont="1" applyFill="1" applyBorder="1" applyAlignment="1">
      <alignment horizontal="right" wrapText="1"/>
    </xf>
    <xf numFmtId="0" fontId="4" fillId="0" borderId="0" xfId="1" applyFont="1" applyAlignment="1">
      <alignment wrapText="1"/>
    </xf>
    <xf numFmtId="0" fontId="6" fillId="3" borderId="1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1" fontId="4" fillId="0" borderId="1" xfId="1" applyNumberFormat="1" applyFont="1" applyFill="1" applyBorder="1" applyAlignment="1" applyProtection="1">
      <alignment horizontal="center"/>
      <protection locked="0"/>
    </xf>
    <xf numFmtId="2" fontId="4" fillId="0" borderId="1" xfId="1" applyNumberFormat="1" applyFont="1" applyFill="1" applyBorder="1" applyAlignment="1" applyProtection="1">
      <alignment horizontal="center"/>
      <protection locked="0"/>
    </xf>
    <xf numFmtId="4" fontId="4" fillId="6" borderId="1" xfId="1" applyNumberFormat="1" applyFont="1" applyFill="1" applyBorder="1" applyAlignment="1">
      <alignment horizontal="center"/>
    </xf>
    <xf numFmtId="3" fontId="4" fillId="0" borderId="1" xfId="1" applyNumberFormat="1" applyFont="1" applyBorder="1" applyAlignment="1" applyProtection="1">
      <alignment horizontal="center"/>
      <protection locked="0"/>
    </xf>
    <xf numFmtId="165" fontId="4" fillId="6" borderId="1" xfId="1" applyNumberFormat="1" applyFont="1" applyFill="1" applyBorder="1" applyAlignment="1">
      <alignment horizontal="right"/>
    </xf>
    <xf numFmtId="10" fontId="7" fillId="0" borderId="1" xfId="1" applyNumberFormat="1" applyFont="1" applyBorder="1"/>
    <xf numFmtId="0" fontId="4" fillId="3" borderId="1" xfId="1" applyFont="1" applyFill="1" applyBorder="1" applyAlignment="1" applyProtection="1">
      <alignment horizontal="left" indent="1"/>
      <protection locked="0"/>
    </xf>
    <xf numFmtId="3" fontId="4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1" fontId="4" fillId="0" borderId="1" xfId="1" applyNumberFormat="1" applyFont="1" applyBorder="1" applyAlignment="1" applyProtection="1">
      <alignment horizontal="center"/>
      <protection locked="0"/>
    </xf>
    <xf numFmtId="2" fontId="4" fillId="0" borderId="1" xfId="1" applyNumberFormat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2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4" fillId="0" borderId="0" xfId="1" applyFont="1" applyAlignment="1">
      <alignment horizontal="right"/>
    </xf>
    <xf numFmtId="1" fontId="4" fillId="0" borderId="0" xfId="1" applyNumberFormat="1" applyFont="1" applyFill="1" applyAlignment="1">
      <alignment horizontal="center"/>
    </xf>
  </cellXfs>
  <cellStyles count="2">
    <cellStyle name="Standaard" xfId="0" builtinId="0"/>
    <cellStyle name="Standaard_Electra verbruik" xfId="1" xr:uid="{00000000-0005-0000-0000-000001000000}"/>
  </cellStyles>
  <dxfs count="75">
    <dxf>
      <numFmt numFmtId="165" formatCode="&quot;€&quot;\ #,##0.00"/>
    </dxf>
    <dxf>
      <numFmt numFmtId="165" formatCode="&quot;€&quot;\ #,##0.00"/>
    </dxf>
    <dxf>
      <alignment horizontal="right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165" formatCode="&quot;€&quot;\ #,##0.00"/>
    </dxf>
    <dxf>
      <numFmt numFmtId="165" formatCode="&quot;€&quot;\ #,##0.00"/>
    </dxf>
    <dxf>
      <alignment horizontal="right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right" readingOrder="0"/>
    </dxf>
    <dxf>
      <numFmt numFmtId="165" formatCode="&quot;€&quot;\ #,##0.00"/>
    </dxf>
    <dxf>
      <numFmt numFmtId="165" formatCode="&quot;€&quot;\ #,##0.00"/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mruColors>
      <color rgb="FF9933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 Asus" refreshedDate="43021.843706134256" createdVersion="5" refreshedVersion="6" minRefreshableVersion="3" recordCount="81" xr:uid="{00000000-000A-0000-FFFF-FFFF00000000}">
  <cacheSource type="worksheet">
    <worksheetSource ref="A4:W85" sheet="Electra verbruik"/>
  </cacheSource>
  <cacheFields count="23">
    <cacheField name="Ruimte" numFmtId="0">
      <sharedItems containsBlank="1" count="85">
        <m/>
        <s v="Keuken"/>
        <s v="Koelkast"/>
        <s v="Inductie kookplaat"/>
        <s v="Combi oven"/>
        <s v="Vaatwasser"/>
        <s v="Koffiezetapparaat"/>
        <s v="Grill/tosti apparaat"/>
        <s v="Afzuigkap"/>
        <s v="Verlichting afzuigkap"/>
        <s v="Verlichting aanrecht"/>
        <s v="Verlichting plafond keuken"/>
        <s v="Woonkamer"/>
        <s v="Laptop "/>
        <s v="Audio/video"/>
        <s v="Lader vaste telefoon"/>
        <s v="Opladen telefoons/tablets"/>
        <s v="Pomp vloerverw. stand II"/>
        <s v="Zonnescherm"/>
        <s v="Verlichting eettafel"/>
        <s v="Verlichting salontafel"/>
        <s v="Verlichting bank"/>
        <s v="Verlichting TV"/>
        <s v="Verlichting staande lamp"/>
        <s v="Entree en tuin"/>
        <s v="Verlichting entree"/>
        <s v="Verlichting tuinpad"/>
        <s v="Verlichting schuur buiten"/>
        <s v="Verlichting schuur binnen"/>
        <s v="Hal"/>
        <s v="Deurbel"/>
        <s v="Verlichting plafond hal"/>
        <s v="WC"/>
        <s v="Centrale afzuiging "/>
        <s v="Verlichting plafond WC"/>
        <s v="Overloop 1e etage"/>
        <s v="Verlichting plafond 1e"/>
        <s v="Kamer master"/>
        <s v="Televisie"/>
        <s v="Wekkerradio"/>
        <s v="Verlichting plafond "/>
        <s v="Kamer 1"/>
        <s v="Verlichting plafond k1"/>
        <s v="Badkamer"/>
        <s v="Lader scheerapparaat"/>
        <s v="Lader elec. tandenborstel"/>
        <s v="Fohn"/>
        <s v="Krultang"/>
        <s v="Verlichting plafond badk"/>
        <s v="Verlichting nissen"/>
        <s v="Verlichting spiegel"/>
        <s v="Overloop 2e etage"/>
        <s v="Verlichting plafond"/>
        <s v="Kamer 2"/>
        <s v="Verlichting plafond k2"/>
        <s v="Waskamer"/>
        <s v="Centrale Verwarmingsketel"/>
        <s v="Wasmachine"/>
        <s v="Strijkijzer"/>
        <s v="Verlichting plafond wask"/>
        <s v="Werkkamer"/>
        <s v="Centrale afzuiging"/>
        <s v="Printer"/>
        <s v="Verlichting plafond werkk"/>
        <s v="Laptop HP" u="1"/>
        <s v="Laptop prive" u="1"/>
        <s v="Piano" u="1"/>
        <s v="Verlichting plafond Jeremy" u="1"/>
        <s v="Verlichtingrail TV" u="1"/>
        <s v="Kamer Jeremy" u="1"/>
        <s v="Siemens koelkast KA62NA75" u="1"/>
        <s v="Siemens combi oven" u="1"/>
        <s v="Audio-video meubel" u="1"/>
        <s v="Recorder" u="1"/>
        <s v="Verlichtingrail bank" u="1"/>
        <s v="Hulp koelkast" u="1"/>
        <s v="Kamer Joyce" u="1"/>
        <s v="Centrale afzuiging Itho" u="1"/>
        <s v="Bijverwarming" u="1"/>
        <s v="Kamer A&amp;A" u="1"/>
        <s v="Verlichting spots plafond" u="1"/>
        <s v="Verlichting plafond A&amp;A" u="1"/>
        <s v="Siemens inductie kookplaat" u="1"/>
        <s v="Verlichting eetbar" u="1"/>
        <s v="Verlichting plafond Joyce" u="1"/>
      </sharedItems>
    </cacheField>
    <cacheField name="aantal" numFmtId="0">
      <sharedItems containsString="0" containsBlank="1" containsNumber="1" containsInteger="1" minValue="1" maxValue="12"/>
    </cacheField>
    <cacheField name="." numFmtId="2">
      <sharedItems containsNonDate="0" containsString="0" containsBlank="1"/>
    </cacheField>
    <cacheField name="gedurende" numFmtId="1">
      <sharedItems containsBlank="1" containsMixedTypes="1" containsNumber="1" containsInteger="1" minValue="13" maxValue="117"/>
    </cacheField>
    <cacheField name="gedurende2" numFmtId="1">
      <sharedItems containsBlank="1" containsMixedTypes="1" containsNumber="1" containsInteger="1" minValue="2" maxValue="30"/>
    </cacheField>
    <cacheField name="gemetem" numFmtId="2">
      <sharedItems containsBlank="1" containsMixedTypes="1" containsNumber="1" minValue="0.03" maxValue="18.239999999999998"/>
    </cacheField>
    <cacheField name="opgenomen vermogen" numFmtId="1">
      <sharedItems containsBlank="1" containsMixedTypes="1" containsNumber="1" minValue="4" maxValue="3000"/>
    </cacheField>
    <cacheField name="per uur" numFmtId="0">
      <sharedItems containsMixedTypes="1" containsNumber="1" minValue="0" maxValue="3"/>
    </cacheField>
    <cacheField name=".2" numFmtId="2">
      <sharedItems containsNonDate="0" containsString="0" containsBlank="1"/>
    </cacheField>
    <cacheField name="gedurende3" numFmtId="1">
      <sharedItems containsBlank="1" containsMixedTypes="1" containsNumber="1" containsInteger="1" minValue="4" maxValue="4"/>
    </cacheField>
    <cacheField name="gedurende4" numFmtId="1">
      <sharedItems containsBlank="1" containsMixedTypes="1" containsNumber="1" containsInteger="1" minValue="0" maxValue="59"/>
    </cacheField>
    <cacheField name="gemetem2" numFmtId="2">
      <sharedItems containsBlank="1" containsMixedTypes="1" containsNumber="1" minValue="0.18" maxValue="0.18"/>
    </cacheField>
    <cacheField name="per uur2" numFmtId="0">
      <sharedItems containsMixedTypes="1" containsNumber="1" minValue="0" maxValue="3.6120401337792638E-2"/>
    </cacheField>
    <cacheField name=".3" numFmtId="2">
      <sharedItems containsNonDate="0" containsString="0" containsBlank="1"/>
    </cacheField>
    <cacheField name="gebruik per etmaal" numFmtId="0">
      <sharedItems containsBlank="1" containsMixedTypes="1" containsNumber="1" minValue="0" maxValue="24"/>
    </cacheField>
    <cacheField name="gebruik per etmaal2" numFmtId="0">
      <sharedItems containsBlank="1" containsMixedTypes="1" containsNumber="1" containsInteger="1" minValue="0" maxValue="45"/>
    </cacheField>
    <cacheField name="gebruik per etmaal3" numFmtId="0">
      <sharedItems containsMixedTypes="1" containsNumber="1" minValue="0" maxValue="3"/>
    </cacheField>
    <cacheField name="standby per etmaal" numFmtId="0">
      <sharedItems containsMixedTypes="1" containsNumber="1" minValue="0" maxValue="0.5779264214046822"/>
    </cacheField>
    <cacheField name="gebruik per jaar" numFmtId="0">
      <sharedItems containsSemiMixedTypes="0" containsString="0" containsNumber="1" minValue="0" maxValue="197.1"/>
    </cacheField>
    <cacheField name="standby per jaar" numFmtId="0">
      <sharedItems containsString="0" containsBlank="1" containsNumber="1" minValue="0" maxValue="37.969765886287618"/>
    </cacheField>
    <cacheField name="totaal" numFmtId="0">
      <sharedItems containsMixedTypes="1" containsNumber="1" minValue="0" maxValue="1095"/>
    </cacheField>
    <cacheField name="totaal2" numFmtId="0">
      <sharedItems containsMixedTypes="1" containsNumber="1" minValue="0" maxValue="197.1"/>
    </cacheField>
    <cacheField name="stoplicht" numFmtId="0">
      <sharedItems containsMixedTypes="1" containsNumber="1" minValue="0" maxValue="0.199369415627784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x v="0"/>
    <m/>
    <m/>
    <s v="uren"/>
    <s v="min"/>
    <s v="kWh"/>
    <s v="watt"/>
    <s v="kWh"/>
    <m/>
    <s v="uren"/>
    <s v="min."/>
    <s v="kWh"/>
    <s v="kWh"/>
    <m/>
    <s v="uren"/>
    <s v="min"/>
    <s v="kWh"/>
    <s v="kWh"/>
    <n v="0.18"/>
    <m/>
    <s v="kWh"/>
    <s v="€"/>
    <s v="%"/>
  </r>
  <r>
    <x v="1"/>
    <m/>
    <m/>
    <m/>
    <m/>
    <m/>
    <m/>
    <n v="0"/>
    <m/>
    <m/>
    <m/>
    <m/>
    <n v="0"/>
    <m/>
    <m/>
    <m/>
    <n v="0"/>
    <n v="0"/>
    <n v="0"/>
    <n v="0"/>
    <n v="0"/>
    <n v="0"/>
    <n v="0"/>
  </r>
  <r>
    <x v="2"/>
    <n v="1"/>
    <m/>
    <n v="24"/>
    <m/>
    <n v="1.53"/>
    <n v="63.75"/>
    <n v="6.3750000000000001E-2"/>
    <m/>
    <m/>
    <n v="0"/>
    <m/>
    <n v="0"/>
    <m/>
    <n v="24"/>
    <n v="0"/>
    <n v="1.53"/>
    <n v="0"/>
    <n v="100.521"/>
    <n v="0"/>
    <n v="558.45000000000005"/>
    <n v="100.521"/>
    <n v="0.10167840197016992"/>
  </r>
  <r>
    <x v="3"/>
    <n v="1"/>
    <m/>
    <m/>
    <m/>
    <m/>
    <n v="3000"/>
    <n v="3"/>
    <m/>
    <m/>
    <m/>
    <m/>
    <n v="0"/>
    <m/>
    <n v="1"/>
    <m/>
    <n v="3"/>
    <n v="0"/>
    <n v="197.1"/>
    <n v="0"/>
    <n v="1095"/>
    <n v="197.1"/>
    <n v="0.19936941562778415"/>
  </r>
  <r>
    <x v="4"/>
    <n v="1"/>
    <m/>
    <m/>
    <m/>
    <m/>
    <n v="3000"/>
    <n v="3"/>
    <m/>
    <m/>
    <m/>
    <m/>
    <n v="0"/>
    <m/>
    <m/>
    <n v="45"/>
    <n v="2.25"/>
    <n v="0"/>
    <n v="147.82499999999999"/>
    <n v="0"/>
    <n v="0"/>
    <n v="147.82499999999999"/>
    <n v="0.1495270617208381"/>
  </r>
  <r>
    <x v="5"/>
    <n v="1"/>
    <m/>
    <m/>
    <m/>
    <m/>
    <n v="2200"/>
    <n v="2.2000000000000002"/>
    <m/>
    <m/>
    <m/>
    <m/>
    <n v="0"/>
    <m/>
    <n v="0"/>
    <n v="15"/>
    <n v="0.55000000000000004"/>
    <n v="0"/>
    <n v="36.135000000000005"/>
    <n v="0"/>
    <n v="0"/>
    <n v="36.135000000000005"/>
    <n v="3.6551059531760431E-2"/>
  </r>
  <r>
    <x v="6"/>
    <n v="1"/>
    <m/>
    <m/>
    <n v="2"/>
    <n v="0.03"/>
    <m/>
    <n v="0.89999999999999991"/>
    <m/>
    <m/>
    <m/>
    <m/>
    <n v="0"/>
    <m/>
    <m/>
    <n v="20"/>
    <n v="0.29999999999999993"/>
    <n v="0"/>
    <n v="19.709999999999994"/>
    <n v="0"/>
    <n v="0"/>
    <n v="19.709999999999994"/>
    <n v="1.9936941562778407E-2"/>
  </r>
  <r>
    <x v="7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8"/>
    <n v="1"/>
    <m/>
    <m/>
    <m/>
    <m/>
    <n v="30"/>
    <n v="0.03"/>
    <m/>
    <m/>
    <m/>
    <m/>
    <n v="0"/>
    <m/>
    <n v="1"/>
    <m/>
    <n v="0.03"/>
    <n v="0"/>
    <n v="1.9709999999999999"/>
    <n v="0"/>
    <n v="10.95"/>
    <n v="1.9709999999999999"/>
    <n v="1.9936941562778412E-3"/>
  </r>
  <r>
    <x v="9"/>
    <n v="2"/>
    <m/>
    <m/>
    <m/>
    <m/>
    <n v="20"/>
    <n v="0.04"/>
    <m/>
    <m/>
    <m/>
    <m/>
    <n v="0"/>
    <m/>
    <n v="5"/>
    <m/>
    <n v="0.2"/>
    <n v="0"/>
    <n v="13.139999999999999"/>
    <n v="0"/>
    <n v="73"/>
    <n v="13.139999999999999"/>
    <n v="1.3291294375185609E-2"/>
  </r>
  <r>
    <x v="10"/>
    <n v="2"/>
    <m/>
    <m/>
    <m/>
    <m/>
    <n v="25"/>
    <n v="0.05"/>
    <m/>
    <m/>
    <m/>
    <m/>
    <n v="0"/>
    <m/>
    <m/>
    <n v="10"/>
    <n v="8.3333333333333332E-3"/>
    <n v="0"/>
    <n v="0.54749999999999999"/>
    <n v="0"/>
    <n v="0"/>
    <n v="0.54749999999999999"/>
    <n v="5.538039322994004E-4"/>
  </r>
  <r>
    <x v="11"/>
    <n v="1"/>
    <m/>
    <m/>
    <m/>
    <m/>
    <n v="40"/>
    <n v="0.04"/>
    <m/>
    <m/>
    <m/>
    <m/>
    <n v="0"/>
    <m/>
    <n v="1"/>
    <m/>
    <n v="0.04"/>
    <n v="0"/>
    <n v="2.6279999999999997"/>
    <n v="0"/>
    <n v="14.6"/>
    <n v="2.6279999999999997"/>
    <n v="2.6582588750371215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12"/>
    <m/>
    <m/>
    <m/>
    <m/>
    <m/>
    <m/>
    <n v="0"/>
    <m/>
    <m/>
    <m/>
    <m/>
    <n v="0"/>
    <m/>
    <m/>
    <m/>
    <n v="0"/>
    <n v="0"/>
    <n v="0"/>
    <n v="0"/>
    <n v="0"/>
    <n v="0"/>
    <n v="0"/>
  </r>
  <r>
    <x v="13"/>
    <n v="1"/>
    <m/>
    <m/>
    <m/>
    <m/>
    <n v="30"/>
    <n v="0.03"/>
    <m/>
    <m/>
    <m/>
    <m/>
    <n v="0"/>
    <m/>
    <m/>
    <n v="15"/>
    <n v="7.4999999999999997E-3"/>
    <n v="0"/>
    <n v="0.49274999999999997"/>
    <n v="0"/>
    <n v="0"/>
    <n v="0.49274999999999997"/>
    <n v="4.984235390694603E-4"/>
  </r>
  <r>
    <x v="14"/>
    <n v="1"/>
    <m/>
    <n v="24"/>
    <n v="4"/>
    <n v="1.91"/>
    <m/>
    <n v="7.9362880886426596E-2"/>
    <m/>
    <n v="4"/>
    <n v="59"/>
    <n v="0.18"/>
    <n v="3.6120401337792638E-2"/>
    <m/>
    <n v="8"/>
    <m/>
    <n v="0.63490304709141276"/>
    <n v="0.5779264214046822"/>
    <n v="41.713130193905819"/>
    <n v="37.969765886287618"/>
    <n v="239.35896320233644"/>
    <n v="79.682896080193444"/>
    <n v="8.0600367463407499E-2"/>
  </r>
  <r>
    <x v="15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16"/>
    <n v="4"/>
    <m/>
    <m/>
    <m/>
    <m/>
    <m/>
    <n v="0"/>
    <m/>
    <m/>
    <m/>
    <m/>
    <n v="0"/>
    <m/>
    <m/>
    <m/>
    <n v="0"/>
    <n v="0"/>
    <n v="0"/>
    <n v="0"/>
    <n v="0"/>
    <n v="0"/>
    <n v="0"/>
  </r>
  <r>
    <x v="17"/>
    <n v="1"/>
    <m/>
    <n v="13"/>
    <n v="30"/>
    <n v="0.47"/>
    <m/>
    <n v="3.4814814814814812E-2"/>
    <m/>
    <m/>
    <m/>
    <m/>
    <n v="0"/>
    <m/>
    <n v="24"/>
    <m/>
    <n v="0.8355555555555555"/>
    <n v="0"/>
    <n v="54.895999999999994"/>
    <n v="0"/>
    <n v="304.97777777777776"/>
    <n v="54.895999999999994"/>
    <n v="5.5528074278553205E-2"/>
  </r>
  <r>
    <x v="18"/>
    <n v="1"/>
    <m/>
    <m/>
    <m/>
    <m/>
    <n v="400"/>
    <n v="0.4"/>
    <m/>
    <m/>
    <m/>
    <m/>
    <n v="0"/>
    <m/>
    <m/>
    <n v="3"/>
    <n v="2.0000000000000004E-2"/>
    <n v="0"/>
    <n v="1.3140000000000003"/>
    <n v="0"/>
    <n v="0"/>
    <n v="1.3140000000000003"/>
    <n v="1.3291294375185612E-3"/>
  </r>
  <r>
    <x v="19"/>
    <n v="12"/>
    <m/>
    <m/>
    <m/>
    <m/>
    <n v="10"/>
    <n v="0.12"/>
    <m/>
    <m/>
    <m/>
    <m/>
    <n v="0"/>
    <m/>
    <n v="2"/>
    <m/>
    <n v="0.24"/>
    <n v="0"/>
    <n v="15.767999999999999"/>
    <n v="0"/>
    <n v="87.6"/>
    <n v="15.767999999999999"/>
    <n v="1.594955325022273E-2"/>
  </r>
  <r>
    <x v="20"/>
    <n v="9"/>
    <m/>
    <m/>
    <m/>
    <m/>
    <n v="10"/>
    <n v="0.09"/>
    <m/>
    <m/>
    <m/>
    <m/>
    <n v="0"/>
    <m/>
    <n v="1"/>
    <m/>
    <n v="0.09"/>
    <n v="0"/>
    <n v="5.9130000000000003"/>
    <n v="0"/>
    <n v="32.85"/>
    <n v="5.9130000000000003"/>
    <n v="5.9810824688335245E-3"/>
  </r>
  <r>
    <x v="21"/>
    <n v="2"/>
    <m/>
    <m/>
    <m/>
    <m/>
    <n v="50"/>
    <n v="0.1"/>
    <m/>
    <m/>
    <m/>
    <m/>
    <n v="0"/>
    <m/>
    <n v="5"/>
    <m/>
    <n v="0.5"/>
    <n v="0"/>
    <n v="32.85"/>
    <n v="0"/>
    <n v="182.5"/>
    <n v="32.85"/>
    <n v="3.3228235937964028E-2"/>
  </r>
  <r>
    <x v="22"/>
    <n v="2"/>
    <m/>
    <m/>
    <m/>
    <m/>
    <n v="50"/>
    <n v="0.1"/>
    <m/>
    <m/>
    <m/>
    <m/>
    <n v="0"/>
    <m/>
    <n v="5"/>
    <m/>
    <n v="0.5"/>
    <n v="0"/>
    <n v="32.85"/>
    <n v="0"/>
    <n v="182.5"/>
    <n v="32.85"/>
    <n v="3.3228235937964028E-2"/>
  </r>
  <r>
    <x v="23"/>
    <n v="3"/>
    <m/>
    <m/>
    <m/>
    <m/>
    <n v="35"/>
    <n v="0.10500000000000001"/>
    <m/>
    <m/>
    <m/>
    <m/>
    <n v="0"/>
    <m/>
    <m/>
    <n v="10"/>
    <n v="1.7500000000000002E-2"/>
    <n v="0"/>
    <n v="1.14975"/>
    <n v="0"/>
    <n v="0"/>
    <n v="1.14975"/>
    <n v="1.162988257828741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24"/>
    <m/>
    <m/>
    <m/>
    <m/>
    <m/>
    <m/>
    <n v="0"/>
    <m/>
    <m/>
    <m/>
    <m/>
    <n v="0"/>
    <m/>
    <m/>
    <m/>
    <n v="0"/>
    <n v="0"/>
    <n v="0"/>
    <n v="0"/>
    <n v="0"/>
    <n v="0"/>
    <n v="0"/>
  </r>
  <r>
    <x v="25"/>
    <n v="3"/>
    <m/>
    <m/>
    <m/>
    <m/>
    <n v="7"/>
    <n v="2.1000000000000001E-2"/>
    <m/>
    <m/>
    <m/>
    <m/>
    <n v="0"/>
    <m/>
    <n v="10"/>
    <m/>
    <n v="0.21000000000000002"/>
    <n v="0"/>
    <n v="13.797000000000001"/>
    <n v="0"/>
    <n v="76.650000000000006"/>
    <n v="13.797000000000001"/>
    <n v="1.3955859093944891E-2"/>
  </r>
  <r>
    <x v="26"/>
    <n v="3"/>
    <m/>
    <m/>
    <m/>
    <m/>
    <n v="4"/>
    <n v="1.2E-2"/>
    <m/>
    <m/>
    <m/>
    <m/>
    <n v="0"/>
    <m/>
    <n v="10"/>
    <m/>
    <n v="0.12"/>
    <n v="0"/>
    <n v="7.8839999999999995"/>
    <n v="0"/>
    <n v="43.8"/>
    <n v="7.8839999999999995"/>
    <n v="7.9747766251113648E-3"/>
  </r>
  <r>
    <x v="27"/>
    <n v="1"/>
    <m/>
    <m/>
    <m/>
    <m/>
    <n v="4"/>
    <n v="4.0000000000000001E-3"/>
    <m/>
    <m/>
    <m/>
    <m/>
    <n v="0"/>
    <m/>
    <n v="10"/>
    <m/>
    <n v="0.04"/>
    <n v="0"/>
    <n v="2.6279999999999997"/>
    <n v="0"/>
    <n v="14.6"/>
    <n v="2.6279999999999997"/>
    <n v="2.6582588750371215E-3"/>
  </r>
  <r>
    <x v="28"/>
    <n v="1"/>
    <m/>
    <m/>
    <m/>
    <m/>
    <n v="100"/>
    <n v="0.1"/>
    <m/>
    <m/>
    <m/>
    <m/>
    <n v="0"/>
    <m/>
    <n v="0.1"/>
    <n v="5"/>
    <n v="1.8333333333333333E-2"/>
    <n v="0"/>
    <n v="1.2044999999999999"/>
    <n v="0"/>
    <n v="3.6500000000000008"/>
    <n v="1.2044999999999999"/>
    <n v="1.2183686510586808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29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0"/>
    <n v="1"/>
    <m/>
    <m/>
    <m/>
    <m/>
    <n v="10"/>
    <n v="0.01"/>
    <m/>
    <m/>
    <m/>
    <m/>
    <n v="0"/>
    <m/>
    <m/>
    <n v="1"/>
    <n v="1.6666666666666666E-4"/>
    <n v="0"/>
    <n v="1.095E-2"/>
    <n v="0"/>
    <n v="0"/>
    <n v="1.095E-2"/>
    <n v="1.1076078645988007E-5"/>
  </r>
  <r>
    <x v="31"/>
    <n v="2"/>
    <m/>
    <m/>
    <m/>
    <m/>
    <n v="50"/>
    <n v="0.1"/>
    <m/>
    <m/>
    <m/>
    <m/>
    <n v="0"/>
    <m/>
    <n v="1"/>
    <m/>
    <n v="0.1"/>
    <n v="0"/>
    <n v="6.5699999999999994"/>
    <n v="0"/>
    <n v="36.5"/>
    <n v="6.5699999999999994"/>
    <n v="6.6456471875928043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2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3"/>
    <n v="1"/>
    <m/>
    <m/>
    <m/>
    <m/>
    <n v="15"/>
    <n v="1.4999999999999999E-2"/>
    <m/>
    <m/>
    <m/>
    <m/>
    <n v="0"/>
    <m/>
    <n v="24"/>
    <m/>
    <n v="0.36"/>
    <n v="0"/>
    <n v="23.652000000000001"/>
    <n v="0"/>
    <n v="131.4"/>
    <n v="23.652000000000001"/>
    <n v="2.3924329875334098E-2"/>
  </r>
  <r>
    <x v="34"/>
    <n v="1"/>
    <m/>
    <m/>
    <m/>
    <m/>
    <n v="50"/>
    <n v="0.05"/>
    <m/>
    <m/>
    <m/>
    <m/>
    <n v="0"/>
    <m/>
    <n v="3"/>
    <m/>
    <n v="0.15000000000000002"/>
    <n v="0"/>
    <n v="9.8550000000000004"/>
    <n v="0"/>
    <n v="54.750000000000007"/>
    <n v="9.8550000000000004"/>
    <n v="9.9684707813892069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5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6"/>
    <n v="2"/>
    <m/>
    <m/>
    <m/>
    <m/>
    <n v="35"/>
    <n v="7.0000000000000007E-2"/>
    <m/>
    <m/>
    <m/>
    <m/>
    <n v="0"/>
    <m/>
    <m/>
    <n v="30"/>
    <n v="3.5000000000000003E-2"/>
    <n v="0"/>
    <n v="2.2995000000000001"/>
    <n v="0"/>
    <n v="0"/>
    <n v="2.2995000000000001"/>
    <n v="2.325976515657482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7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8"/>
    <n v="1"/>
    <m/>
    <m/>
    <m/>
    <m/>
    <n v="80"/>
    <n v="0.08"/>
    <m/>
    <m/>
    <m/>
    <m/>
    <n v="0"/>
    <m/>
    <n v="1"/>
    <m/>
    <n v="0.08"/>
    <n v="0"/>
    <n v="5.2559999999999993"/>
    <n v="0"/>
    <n v="29.2"/>
    <n v="5.2559999999999993"/>
    <n v="5.3165177500742429E-3"/>
  </r>
  <r>
    <x v="39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15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40"/>
    <n v="6"/>
    <m/>
    <m/>
    <m/>
    <m/>
    <n v="50"/>
    <n v="0.30000000000000004"/>
    <m/>
    <m/>
    <m/>
    <m/>
    <n v="0"/>
    <m/>
    <n v="0.5"/>
    <m/>
    <n v="0.15000000000000002"/>
    <n v="0"/>
    <n v="9.8550000000000004"/>
    <n v="0"/>
    <n v="54.750000000000007"/>
    <n v="9.8550000000000004"/>
    <n v="9.9684707813892069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41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9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42"/>
    <n v="1"/>
    <m/>
    <m/>
    <m/>
    <m/>
    <n v="15"/>
    <n v="1.4999999999999999E-2"/>
    <m/>
    <m/>
    <m/>
    <m/>
    <n v="0"/>
    <m/>
    <n v="1"/>
    <m/>
    <n v="1.4999999999999999E-2"/>
    <n v="0"/>
    <n v="0.98549999999999993"/>
    <n v="0"/>
    <n v="5.4749999999999996"/>
    <n v="0.98549999999999993"/>
    <n v="9.9684707813892061E-4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43"/>
    <m/>
    <m/>
    <m/>
    <m/>
    <m/>
    <m/>
    <n v="0"/>
    <m/>
    <m/>
    <m/>
    <m/>
    <n v="0"/>
    <m/>
    <m/>
    <m/>
    <n v="0"/>
    <n v="0"/>
    <n v="0"/>
    <n v="0"/>
    <n v="0"/>
    <n v="0"/>
    <n v="0"/>
  </r>
  <r>
    <x v="44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45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46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47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48"/>
    <n v="1"/>
    <m/>
    <m/>
    <m/>
    <m/>
    <n v="75"/>
    <n v="7.4999999999999997E-2"/>
    <m/>
    <m/>
    <m/>
    <m/>
    <n v="0"/>
    <m/>
    <n v="5"/>
    <m/>
    <n v="0.375"/>
    <n v="0"/>
    <n v="24.637499999999999"/>
    <n v="0"/>
    <n v="136.875"/>
    <n v="24.637499999999999"/>
    <n v="2.4921176953473019E-2"/>
  </r>
  <r>
    <x v="49"/>
    <n v="2"/>
    <m/>
    <m/>
    <m/>
    <m/>
    <n v="10"/>
    <n v="0.02"/>
    <m/>
    <m/>
    <m/>
    <m/>
    <n v="0"/>
    <m/>
    <n v="1"/>
    <m/>
    <n v="0.02"/>
    <n v="0"/>
    <n v="1.3139999999999998"/>
    <n v="0"/>
    <n v="7.3"/>
    <n v="1.3139999999999998"/>
    <n v="1.3291294375185607E-3"/>
  </r>
  <r>
    <x v="50"/>
    <n v="1"/>
    <m/>
    <m/>
    <m/>
    <m/>
    <n v="20"/>
    <n v="0.02"/>
    <m/>
    <m/>
    <m/>
    <m/>
    <n v="0"/>
    <m/>
    <m/>
    <n v="10"/>
    <n v="3.3333333333333331E-3"/>
    <n v="0"/>
    <n v="0.21899999999999997"/>
    <n v="0"/>
    <n v="0"/>
    <n v="0.21899999999999997"/>
    <n v="2.2152157291976013E-4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51"/>
    <m/>
    <m/>
    <m/>
    <m/>
    <m/>
    <m/>
    <n v="0"/>
    <m/>
    <m/>
    <m/>
    <m/>
    <n v="0"/>
    <m/>
    <m/>
    <m/>
    <n v="0"/>
    <n v="0"/>
    <n v="0"/>
    <n v="0"/>
    <n v="0"/>
    <n v="0"/>
    <n v="0"/>
  </r>
  <r>
    <x v="52"/>
    <n v="2"/>
    <m/>
    <m/>
    <m/>
    <m/>
    <n v="35"/>
    <n v="7.0000000000000007E-2"/>
    <m/>
    <m/>
    <m/>
    <m/>
    <n v="0"/>
    <m/>
    <n v="1"/>
    <m/>
    <n v="7.0000000000000007E-2"/>
    <n v="0"/>
    <n v="4.5990000000000002"/>
    <n v="0"/>
    <n v="25.55"/>
    <n v="4.5990000000000002"/>
    <n v="4.651953031314964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53"/>
    <m/>
    <m/>
    <m/>
    <m/>
    <m/>
    <m/>
    <n v="0"/>
    <m/>
    <m/>
    <m/>
    <m/>
    <n v="0"/>
    <m/>
    <m/>
    <m/>
    <n v="0"/>
    <n v="0"/>
    <n v="0"/>
    <n v="0"/>
    <n v="0"/>
    <n v="0"/>
    <n v="0"/>
  </r>
  <r>
    <x v="39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54"/>
    <n v="3"/>
    <m/>
    <m/>
    <m/>
    <m/>
    <n v="35"/>
    <n v="0.10500000000000001"/>
    <m/>
    <m/>
    <m/>
    <m/>
    <n v="0"/>
    <m/>
    <n v="1"/>
    <m/>
    <n v="0.10500000000000001"/>
    <n v="0"/>
    <n v="6.8985000000000003"/>
    <n v="0"/>
    <n v="38.325000000000003"/>
    <n v="6.8985000000000003"/>
    <n v="6.9779295469724455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55"/>
    <m/>
    <m/>
    <m/>
    <m/>
    <m/>
    <m/>
    <n v="0"/>
    <m/>
    <m/>
    <m/>
    <m/>
    <n v="0"/>
    <m/>
    <m/>
    <m/>
    <n v="0"/>
    <n v="0"/>
    <n v="0"/>
    <n v="0"/>
    <n v="0"/>
    <n v="0"/>
    <n v="0"/>
  </r>
  <r>
    <x v="56"/>
    <n v="1"/>
    <m/>
    <n v="23"/>
    <n v="27"/>
    <n v="0.27"/>
    <m/>
    <n v="1.1513859275053306E-2"/>
    <m/>
    <m/>
    <m/>
    <m/>
    <n v="0"/>
    <m/>
    <n v="24"/>
    <m/>
    <n v="0.27633262260127933"/>
    <n v="0"/>
    <n v="18.155053304904051"/>
    <n v="0"/>
    <n v="100.86140724946695"/>
    <n v="18.155053304904051"/>
    <n v="1.8364091162303357E-2"/>
  </r>
  <r>
    <x v="57"/>
    <n v="1"/>
    <m/>
    <n v="117"/>
    <n v="2"/>
    <n v="18.239999999999998"/>
    <m/>
    <n v="0.15585303332383935"/>
    <m/>
    <m/>
    <m/>
    <m/>
    <n v="0"/>
    <m/>
    <n v="3"/>
    <m/>
    <n v="0.46755909997151801"/>
    <n v="0"/>
    <n v="30.718632868128736"/>
    <n v="0"/>
    <n v="170.65907148960409"/>
    <n v="30.718632868128736"/>
    <n v="3.107232817759142E-2"/>
  </r>
  <r>
    <x v="58"/>
    <n v="1"/>
    <m/>
    <m/>
    <m/>
    <m/>
    <m/>
    <n v="0"/>
    <m/>
    <m/>
    <m/>
    <m/>
    <n v="0"/>
    <m/>
    <m/>
    <n v="30"/>
    <n v="0"/>
    <n v="0"/>
    <n v="0"/>
    <n v="0"/>
    <n v="0"/>
    <n v="0"/>
    <n v="0"/>
  </r>
  <r>
    <x v="15"/>
    <n v="1"/>
    <m/>
    <m/>
    <m/>
    <m/>
    <m/>
    <n v="0"/>
    <m/>
    <m/>
    <m/>
    <m/>
    <n v="0"/>
    <m/>
    <m/>
    <m/>
    <n v="0"/>
    <n v="0"/>
    <n v="0"/>
    <n v="0"/>
    <n v="0"/>
    <n v="0"/>
    <n v="0"/>
  </r>
  <r>
    <x v="59"/>
    <n v="1"/>
    <m/>
    <m/>
    <m/>
    <m/>
    <n v="40"/>
    <n v="0.04"/>
    <m/>
    <m/>
    <m/>
    <m/>
    <n v="0"/>
    <m/>
    <n v="1"/>
    <m/>
    <n v="0.04"/>
    <n v="0"/>
    <n v="2.6279999999999997"/>
    <n v="0"/>
    <n v="14.6"/>
    <n v="2.6279999999999997"/>
    <n v="2.6582588750371215E-3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60"/>
    <m/>
    <m/>
    <m/>
    <m/>
    <m/>
    <m/>
    <n v="0"/>
    <m/>
    <m/>
    <m/>
    <m/>
    <n v="0"/>
    <m/>
    <m/>
    <m/>
    <n v="0"/>
    <n v="0"/>
    <n v="0"/>
    <n v="0"/>
    <n v="0"/>
    <n v="0"/>
    <n v="0"/>
  </r>
  <r>
    <x v="61"/>
    <n v="1"/>
    <m/>
    <m/>
    <m/>
    <m/>
    <n v="20"/>
    <n v="0.02"/>
    <m/>
    <m/>
    <m/>
    <m/>
    <n v="0"/>
    <m/>
    <n v="24"/>
    <m/>
    <n v="0.48"/>
    <n v="0"/>
    <n v="31.535999999999998"/>
    <n v="0"/>
    <n v="175.2"/>
    <n v="31.535999999999998"/>
    <n v="3.1899106500445459E-2"/>
  </r>
  <r>
    <x v="62"/>
    <n v="1"/>
    <m/>
    <m/>
    <m/>
    <m/>
    <m/>
    <n v="0"/>
    <m/>
    <m/>
    <m/>
    <m/>
    <n v="0"/>
    <m/>
    <n v="24"/>
    <m/>
    <n v="0"/>
    <n v="0"/>
    <n v="0"/>
    <n v="0"/>
    <n v="0"/>
    <n v="0"/>
    <n v="0"/>
  </r>
  <r>
    <x v="63"/>
    <n v="3"/>
    <m/>
    <m/>
    <m/>
    <m/>
    <n v="50"/>
    <n v="0.15000000000000002"/>
    <m/>
    <m/>
    <m/>
    <m/>
    <n v="0"/>
    <m/>
    <n v="4"/>
    <m/>
    <n v="0.60000000000000009"/>
    <n v="0"/>
    <n v="39.42"/>
    <n v="0"/>
    <n v="219.00000000000003"/>
    <n v="39.42"/>
    <n v="3.9873883125556828E-2"/>
  </r>
  <r>
    <x v="0"/>
    <m/>
    <m/>
    <m/>
    <m/>
    <m/>
    <m/>
    <n v="0"/>
    <m/>
    <m/>
    <m/>
    <m/>
    <n v="0"/>
    <m/>
    <m/>
    <m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raaitabel2" cacheId="3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outline="1" outlineData="1" multipleFieldFilters="0" rowHeaderCaption="Top">
  <location ref="A3:B14" firstHeaderRow="1" firstDataRow="1" firstDataCol="1"/>
  <pivotFields count="23">
    <pivotField axis="axisRow" showAll="0" measureFilter="1" sortType="descending">
      <items count="86">
        <item x="8"/>
        <item m="1" x="72"/>
        <item x="43"/>
        <item m="1" x="78"/>
        <item x="61"/>
        <item m="1" x="77"/>
        <item x="56"/>
        <item x="30"/>
        <item x="24"/>
        <item x="46"/>
        <item x="7"/>
        <item x="29"/>
        <item m="1" x="75"/>
        <item m="1" x="79"/>
        <item m="1" x="69"/>
        <item m="1" x="76"/>
        <item x="1"/>
        <item x="6"/>
        <item x="47"/>
        <item x="45"/>
        <item x="44"/>
        <item x="15"/>
        <item m="1" x="64"/>
        <item m="1" x="65"/>
        <item x="16"/>
        <item x="35"/>
        <item x="51"/>
        <item m="1" x="66"/>
        <item x="17"/>
        <item x="62"/>
        <item m="1" x="73"/>
        <item m="1" x="71"/>
        <item m="1" x="82"/>
        <item m="1" x="70"/>
        <item x="58"/>
        <item x="38"/>
        <item x="5"/>
        <item x="10"/>
        <item x="9"/>
        <item m="1" x="83"/>
        <item x="19"/>
        <item x="25"/>
        <item x="49"/>
        <item x="52"/>
        <item x="20"/>
        <item x="28"/>
        <item x="27"/>
        <item x="50"/>
        <item m="1" x="80"/>
        <item x="23"/>
        <item x="26"/>
        <item m="1" x="74"/>
        <item m="1" x="68"/>
        <item x="55"/>
        <item x="57"/>
        <item x="32"/>
        <item x="39"/>
        <item x="60"/>
        <item x="12"/>
        <item x="18"/>
        <item x="0"/>
        <item x="11"/>
        <item x="31"/>
        <item x="34"/>
        <item x="36"/>
        <item m="1" x="81"/>
        <item m="1" x="84"/>
        <item x="48"/>
        <item m="1" x="67"/>
        <item x="59"/>
        <item x="63"/>
        <item x="2"/>
        <item x="3"/>
        <item x="4"/>
        <item x="13"/>
        <item x="14"/>
        <item x="21"/>
        <item x="22"/>
        <item x="33"/>
        <item x="37"/>
        <item x="40"/>
        <item x="41"/>
        <item x="42"/>
        <item x="53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11">
    <i>
      <x v="72"/>
    </i>
    <i>
      <x v="73"/>
    </i>
    <i>
      <x v="71"/>
    </i>
    <i>
      <x v="75"/>
    </i>
    <i>
      <x v="28"/>
    </i>
    <i>
      <x v="70"/>
    </i>
    <i>
      <x v="36"/>
    </i>
    <i>
      <x v="77"/>
    </i>
    <i>
      <x v="76"/>
    </i>
    <i>
      <x v="4"/>
    </i>
    <i t="grand">
      <x/>
    </i>
  </rowItems>
  <colItems count="1">
    <i/>
  </colItems>
  <dataFields count="1">
    <dataField name="Kosten" fld="21" baseField="0" baseItem="51"/>
  </dataFields>
  <formats count="7">
    <format dxfId="20">
      <pivotArea outline="0" collapsedLevelsAreSubtotals="1" fieldPosition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  <format dxfId="17">
      <pivotArea field="0" type="button" dataOnly="0" labelOnly="1" outline="0" axis="axisRow" fieldPosition="0"/>
    </format>
    <format dxfId="16">
      <pivotArea dataOnly="0" labelOnly="1" outline="0" axis="axisValues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</formats>
  <pivotTableStyleInfo name="PivotStyleLight16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5"/>
  <sheetViews>
    <sheetView showZeros="0" tabSelected="1" workbookViewId="0">
      <pane ySplit="5" topLeftCell="A6" activePane="bottomLeft" state="frozenSplit"/>
      <selection pane="bottomLeft"/>
    </sheetView>
  </sheetViews>
  <sheetFormatPr defaultColWidth="9.109375" defaultRowHeight="13.8" x14ac:dyDescent="0.3"/>
  <cols>
    <col min="1" max="1" width="25.109375" style="15" bestFit="1" customWidth="1"/>
    <col min="2" max="2" width="3.33203125" style="51" customWidth="1"/>
    <col min="3" max="3" width="1.6640625" style="52" customWidth="1"/>
    <col min="4" max="4" width="4.88671875" style="53" customWidth="1"/>
    <col min="5" max="5" width="4" style="53" bestFit="1" customWidth="1"/>
    <col min="6" max="6" width="5.44140625" style="53" bestFit="1" customWidth="1"/>
    <col min="7" max="7" width="5.6640625" style="53" bestFit="1" customWidth="1"/>
    <col min="8" max="8" width="4.5546875" style="52" bestFit="1" customWidth="1"/>
    <col min="9" max="9" width="1.6640625" style="52" customWidth="1"/>
    <col min="10" max="10" width="4.6640625" style="53" bestFit="1" customWidth="1"/>
    <col min="11" max="11" width="4.44140625" style="53" customWidth="1"/>
    <col min="12" max="12" width="4.5546875" style="52" bestFit="1" customWidth="1"/>
    <col min="13" max="13" width="4.5546875" style="53" bestFit="1" customWidth="1"/>
    <col min="14" max="14" width="1.6640625" style="52" customWidth="1"/>
    <col min="15" max="16" width="5.6640625" style="51" bestFit="1" customWidth="1"/>
    <col min="17" max="18" width="5.6640625" style="54" bestFit="1" customWidth="1"/>
    <col min="19" max="19" width="9.33203125" style="53" bestFit="1" customWidth="1"/>
    <col min="20" max="20" width="6.88671875" style="53" bestFit="1" customWidth="1"/>
    <col min="21" max="21" width="7.88671875" style="53" bestFit="1" customWidth="1"/>
    <col min="22" max="22" width="9.33203125" style="55" bestFit="1" customWidth="1"/>
    <col min="23" max="23" width="7.6640625" style="15" bestFit="1" customWidth="1"/>
    <col min="24" max="16384" width="9.109375" style="15"/>
  </cols>
  <sheetData>
    <row r="1" spans="1:23" x14ac:dyDescent="0.3">
      <c r="A1" s="7" t="s">
        <v>0</v>
      </c>
      <c r="B1" s="8"/>
      <c r="C1" s="9"/>
      <c r="D1" s="10"/>
      <c r="E1" s="10"/>
      <c r="F1" s="11"/>
      <c r="G1" s="10"/>
      <c r="H1" s="10">
        <f>SUM(H6:H999)</f>
        <v>11.827294588300136</v>
      </c>
      <c r="I1" s="9"/>
      <c r="J1" s="10"/>
      <c r="K1" s="10"/>
      <c r="L1" s="11"/>
      <c r="M1" s="10"/>
      <c r="N1" s="9"/>
      <c r="O1" s="12"/>
      <c r="P1" s="12"/>
      <c r="Q1" s="10">
        <f t="shared" ref="Q1:V1" si="0">SUM(Q6:Q999)</f>
        <v>14.469516991886431</v>
      </c>
      <c r="R1" s="10">
        <f t="shared" si="0"/>
        <v>0.5779264214046822</v>
      </c>
      <c r="S1" s="13">
        <f t="shared" si="0"/>
        <v>950.64726636693888</v>
      </c>
      <c r="T1" s="13">
        <f t="shared" si="0"/>
        <v>37.969765886287618</v>
      </c>
      <c r="U1" s="10">
        <f t="shared" si="0"/>
        <v>4120.932219719185</v>
      </c>
      <c r="V1" s="13">
        <f t="shared" si="0"/>
        <v>988.61703225322651</v>
      </c>
      <c r="W1" s="14">
        <f>SUM(W6:W999)</f>
        <v>0.99999999999999956</v>
      </c>
    </row>
    <row r="2" spans="1:23" ht="7.5" customHeight="1" x14ac:dyDescent="0.3">
      <c r="A2" s="16"/>
      <c r="B2" s="17"/>
      <c r="C2" s="9"/>
      <c r="D2" s="18"/>
      <c r="E2" s="18"/>
      <c r="F2" s="18"/>
      <c r="G2" s="18"/>
      <c r="H2" s="9"/>
      <c r="I2" s="9"/>
      <c r="J2" s="18"/>
      <c r="K2" s="18"/>
      <c r="L2" s="9"/>
      <c r="M2" s="18"/>
      <c r="N2" s="9"/>
      <c r="O2" s="17"/>
      <c r="P2" s="17"/>
      <c r="Q2" s="19"/>
      <c r="R2" s="19"/>
      <c r="S2" s="18"/>
      <c r="T2" s="18"/>
      <c r="U2" s="18"/>
      <c r="V2" s="20"/>
      <c r="W2" s="16"/>
    </row>
    <row r="3" spans="1:23" ht="12.75" customHeight="1" x14ac:dyDescent="0.3">
      <c r="A3" s="21"/>
      <c r="B3" s="21"/>
      <c r="C3" s="9"/>
      <c r="D3" s="22" t="s">
        <v>1</v>
      </c>
      <c r="E3" s="22"/>
      <c r="F3" s="22"/>
      <c r="G3" s="22"/>
      <c r="H3" s="22"/>
      <c r="I3" s="9"/>
      <c r="J3" s="22" t="s">
        <v>2</v>
      </c>
      <c r="K3" s="22"/>
      <c r="L3" s="22"/>
      <c r="M3" s="22"/>
      <c r="N3" s="9"/>
      <c r="O3" s="22" t="s">
        <v>3</v>
      </c>
      <c r="P3" s="22"/>
      <c r="Q3" s="22"/>
      <c r="R3" s="22"/>
      <c r="S3" s="22"/>
      <c r="T3" s="22"/>
      <c r="U3" s="22"/>
      <c r="V3" s="22"/>
      <c r="W3" s="21"/>
    </row>
    <row r="4" spans="1:23" s="27" customFormat="1" ht="57" customHeight="1" x14ac:dyDescent="0.3">
      <c r="A4" s="23" t="s">
        <v>4</v>
      </c>
      <c r="B4" s="24" t="s">
        <v>5</v>
      </c>
      <c r="C4" s="9" t="s">
        <v>6</v>
      </c>
      <c r="D4" s="25" t="s">
        <v>7</v>
      </c>
      <c r="E4" s="25" t="s">
        <v>7</v>
      </c>
      <c r="F4" s="25" t="s">
        <v>8</v>
      </c>
      <c r="G4" s="25" t="s">
        <v>9</v>
      </c>
      <c r="H4" s="26" t="s">
        <v>10</v>
      </c>
      <c r="I4" s="9" t="s">
        <v>6</v>
      </c>
      <c r="J4" s="25" t="s">
        <v>7</v>
      </c>
      <c r="K4" s="25" t="s">
        <v>7</v>
      </c>
      <c r="L4" s="26" t="s">
        <v>8</v>
      </c>
      <c r="M4" s="26" t="s">
        <v>10</v>
      </c>
      <c r="N4" s="9" t="s">
        <v>6</v>
      </c>
      <c r="O4" s="24" t="s">
        <v>11</v>
      </c>
      <c r="P4" s="24" t="s">
        <v>11</v>
      </c>
      <c r="Q4" s="24" t="s">
        <v>11</v>
      </c>
      <c r="R4" s="24" t="s">
        <v>12</v>
      </c>
      <c r="S4" s="25" t="s">
        <v>13</v>
      </c>
      <c r="T4" s="25" t="s">
        <v>14</v>
      </c>
      <c r="U4" s="25" t="s">
        <v>15</v>
      </c>
      <c r="V4" s="25" t="s">
        <v>15</v>
      </c>
      <c r="W4" s="24" t="s">
        <v>16</v>
      </c>
    </row>
    <row r="5" spans="1:23" s="37" customFormat="1" ht="12" customHeight="1" x14ac:dyDescent="0.3">
      <c r="A5" s="28"/>
      <c r="B5" s="29"/>
      <c r="C5" s="9"/>
      <c r="D5" s="30" t="s">
        <v>17</v>
      </c>
      <c r="E5" s="30" t="s">
        <v>18</v>
      </c>
      <c r="F5" s="31" t="s">
        <v>19</v>
      </c>
      <c r="G5" s="30" t="s">
        <v>20</v>
      </c>
      <c r="H5" s="31" t="s">
        <v>19</v>
      </c>
      <c r="I5" s="9"/>
      <c r="J5" s="30" t="s">
        <v>17</v>
      </c>
      <c r="K5" s="30" t="s">
        <v>21</v>
      </c>
      <c r="L5" s="31" t="s">
        <v>19</v>
      </c>
      <c r="M5" s="30" t="s">
        <v>19</v>
      </c>
      <c r="N5" s="9"/>
      <c r="O5" s="32" t="s">
        <v>17</v>
      </c>
      <c r="P5" s="32" t="s">
        <v>18</v>
      </c>
      <c r="Q5" s="32" t="s">
        <v>19</v>
      </c>
      <c r="R5" s="32" t="s">
        <v>19</v>
      </c>
      <c r="S5" s="33">
        <v>0.18</v>
      </c>
      <c r="T5" s="33"/>
      <c r="U5" s="34" t="s">
        <v>19</v>
      </c>
      <c r="V5" s="35" t="s">
        <v>22</v>
      </c>
      <c r="W5" s="36" t="s">
        <v>23</v>
      </c>
    </row>
    <row r="6" spans="1:23" ht="11.25" customHeight="1" x14ac:dyDescent="0.3">
      <c r="A6" s="38" t="s">
        <v>24</v>
      </c>
      <c r="B6" s="39"/>
      <c r="C6" s="9"/>
      <c r="D6" s="40"/>
      <c r="E6" s="40"/>
      <c r="F6" s="41"/>
      <c r="G6" s="40"/>
      <c r="H6" s="42">
        <f>IFERROR(IF(G6&gt;0,B6*(G6/1000),(F6/(D6*60+E6))*60),0)</f>
        <v>0</v>
      </c>
      <c r="I6" s="9"/>
      <c r="J6" s="40"/>
      <c r="K6" s="40"/>
      <c r="L6" s="41"/>
      <c r="M6" s="42">
        <f>IFERROR((L6/(J6*60+K6))*60,0)</f>
        <v>0</v>
      </c>
      <c r="N6" s="9"/>
      <c r="O6" s="43"/>
      <c r="P6" s="43"/>
      <c r="Q6" s="42">
        <f>((O6*60+P6)/60)*H6</f>
        <v>0</v>
      </c>
      <c r="R6" s="42">
        <f>(((24*60)-(O6*60+P6))/60)*M6</f>
        <v>0</v>
      </c>
      <c r="S6" s="44">
        <f t="shared" ref="S6:S33" si="1">Q6*365*kWhPrijs</f>
        <v>0</v>
      </c>
      <c r="T6" s="44">
        <f t="shared" ref="T6:T33" si="2">R6*365*kWhPrijs</f>
        <v>0</v>
      </c>
      <c r="U6" s="42">
        <f t="shared" ref="U6" si="3">H6*O6*365+M6*R6*365</f>
        <v>0</v>
      </c>
      <c r="V6" s="44">
        <f>S6+T6</f>
        <v>0</v>
      </c>
      <c r="W6" s="45">
        <f t="shared" ref="W6:W33" si="4">V6/TotaalKosten</f>
        <v>0</v>
      </c>
    </row>
    <row r="7" spans="1:23" ht="11.25" customHeight="1" x14ac:dyDescent="0.3">
      <c r="A7" s="46" t="s">
        <v>79</v>
      </c>
      <c r="B7" s="39">
        <v>1</v>
      </c>
      <c r="C7" s="9"/>
      <c r="D7" s="40">
        <v>24</v>
      </c>
      <c r="E7" s="40"/>
      <c r="F7" s="41">
        <v>1.53</v>
      </c>
      <c r="G7" s="40">
        <f>F7/24*1000</f>
        <v>63.75</v>
      </c>
      <c r="H7" s="42">
        <f t="shared" ref="H7:H65" si="5">IFERROR(IF(G7&gt;0,B7*(G7/1000),(F7/(D7*60+E7))*60),0)</f>
        <v>6.3750000000000001E-2</v>
      </c>
      <c r="I7" s="9"/>
      <c r="J7" s="40"/>
      <c r="K7" s="40">
        <v>0</v>
      </c>
      <c r="L7" s="41"/>
      <c r="M7" s="42">
        <f t="shared" ref="M7:M65" si="6">IFERROR((L7/(J7*60+K7))*60,0)</f>
        <v>0</v>
      </c>
      <c r="N7" s="9"/>
      <c r="O7" s="47">
        <v>24</v>
      </c>
      <c r="P7" s="47">
        <v>0</v>
      </c>
      <c r="Q7" s="42">
        <f t="shared" ref="Q7:Q65" si="7">((O7*60+P7)/60)*H7</f>
        <v>1.53</v>
      </c>
      <c r="R7" s="42">
        <f t="shared" ref="R7:R65" si="8">(((24*60)-(O7*60+P7))/60)*M7</f>
        <v>0</v>
      </c>
      <c r="S7" s="44">
        <f t="shared" si="1"/>
        <v>100.521</v>
      </c>
      <c r="T7" s="44">
        <f t="shared" si="2"/>
        <v>0</v>
      </c>
      <c r="U7" s="42">
        <f t="shared" ref="U7:U65" si="9">H7*O7*365+M7*R7*365</f>
        <v>558.45000000000005</v>
      </c>
      <c r="V7" s="44">
        <f t="shared" ref="V7:V65" si="10">S7+T7</f>
        <v>100.521</v>
      </c>
      <c r="W7" s="45">
        <f t="shared" si="4"/>
        <v>0.10167840197016992</v>
      </c>
    </row>
    <row r="8" spans="1:23" ht="11.25" customHeight="1" x14ac:dyDescent="0.3">
      <c r="A8" s="46" t="s">
        <v>87</v>
      </c>
      <c r="B8" s="39">
        <v>1</v>
      </c>
      <c r="C8" s="9"/>
      <c r="D8" s="40"/>
      <c r="E8" s="40"/>
      <c r="F8" s="41"/>
      <c r="G8" s="40">
        <v>3000</v>
      </c>
      <c r="H8" s="42">
        <f t="shared" si="5"/>
        <v>3</v>
      </c>
      <c r="I8" s="9"/>
      <c r="J8" s="40"/>
      <c r="K8" s="40"/>
      <c r="L8" s="41"/>
      <c r="M8" s="42">
        <f t="shared" si="6"/>
        <v>0</v>
      </c>
      <c r="N8" s="9"/>
      <c r="O8" s="43">
        <v>1</v>
      </c>
      <c r="P8" s="43"/>
      <c r="Q8" s="42">
        <f t="shared" si="7"/>
        <v>3</v>
      </c>
      <c r="R8" s="42">
        <f t="shared" si="8"/>
        <v>0</v>
      </c>
      <c r="S8" s="44">
        <f t="shared" si="1"/>
        <v>197.1</v>
      </c>
      <c r="T8" s="44">
        <f t="shared" si="2"/>
        <v>0</v>
      </c>
      <c r="U8" s="42">
        <f t="shared" si="9"/>
        <v>1095</v>
      </c>
      <c r="V8" s="44">
        <f t="shared" si="10"/>
        <v>197.1</v>
      </c>
      <c r="W8" s="45">
        <f t="shared" si="4"/>
        <v>0.19936941562778415</v>
      </c>
    </row>
    <row r="9" spans="1:23" ht="11.25" customHeight="1" x14ac:dyDescent="0.3">
      <c r="A9" s="46" t="s">
        <v>88</v>
      </c>
      <c r="B9" s="39">
        <v>1</v>
      </c>
      <c r="C9" s="9"/>
      <c r="D9" s="40"/>
      <c r="E9" s="40"/>
      <c r="F9" s="41"/>
      <c r="G9" s="40">
        <v>3000</v>
      </c>
      <c r="H9" s="42">
        <f t="shared" si="5"/>
        <v>3</v>
      </c>
      <c r="I9" s="9"/>
      <c r="J9" s="40"/>
      <c r="K9" s="40"/>
      <c r="L9" s="41"/>
      <c r="M9" s="42">
        <f t="shared" si="6"/>
        <v>0</v>
      </c>
      <c r="N9" s="9"/>
      <c r="O9" s="43"/>
      <c r="P9" s="43">
        <v>45</v>
      </c>
      <c r="Q9" s="42">
        <f t="shared" si="7"/>
        <v>2.25</v>
      </c>
      <c r="R9" s="42">
        <f t="shared" si="8"/>
        <v>0</v>
      </c>
      <c r="S9" s="44">
        <f t="shared" si="1"/>
        <v>147.82499999999999</v>
      </c>
      <c r="T9" s="44">
        <f t="shared" si="2"/>
        <v>0</v>
      </c>
      <c r="U9" s="42">
        <f t="shared" si="9"/>
        <v>0</v>
      </c>
      <c r="V9" s="44">
        <f t="shared" si="10"/>
        <v>147.82499999999999</v>
      </c>
      <c r="W9" s="45">
        <f t="shared" si="4"/>
        <v>0.1495270617208381</v>
      </c>
    </row>
    <row r="10" spans="1:23" ht="11.25" customHeight="1" x14ac:dyDescent="0.3">
      <c r="A10" s="46" t="s">
        <v>25</v>
      </c>
      <c r="B10" s="39">
        <v>1</v>
      </c>
      <c r="C10" s="9"/>
      <c r="D10" s="40"/>
      <c r="E10" s="40"/>
      <c r="F10" s="41"/>
      <c r="G10" s="40">
        <v>2200</v>
      </c>
      <c r="H10" s="42">
        <f t="shared" si="5"/>
        <v>2.2000000000000002</v>
      </c>
      <c r="I10" s="9"/>
      <c r="J10" s="40"/>
      <c r="K10" s="40"/>
      <c r="L10" s="41"/>
      <c r="M10" s="42">
        <f t="shared" si="6"/>
        <v>0</v>
      </c>
      <c r="N10" s="9"/>
      <c r="O10" s="43">
        <v>0</v>
      </c>
      <c r="P10" s="43">
        <v>15</v>
      </c>
      <c r="Q10" s="42">
        <f t="shared" si="7"/>
        <v>0.55000000000000004</v>
      </c>
      <c r="R10" s="42">
        <f t="shared" si="8"/>
        <v>0</v>
      </c>
      <c r="S10" s="44">
        <f t="shared" si="1"/>
        <v>36.135000000000005</v>
      </c>
      <c r="T10" s="44">
        <f t="shared" si="2"/>
        <v>0</v>
      </c>
      <c r="U10" s="42">
        <f t="shared" si="9"/>
        <v>0</v>
      </c>
      <c r="V10" s="44">
        <f t="shared" si="10"/>
        <v>36.135000000000005</v>
      </c>
      <c r="W10" s="45">
        <f t="shared" si="4"/>
        <v>3.6551059531760431E-2</v>
      </c>
    </row>
    <row r="11" spans="1:23" ht="11.25" customHeight="1" x14ac:dyDescent="0.3">
      <c r="A11" s="46" t="s">
        <v>26</v>
      </c>
      <c r="B11" s="39">
        <v>1</v>
      </c>
      <c r="C11" s="9"/>
      <c r="D11" s="40"/>
      <c r="E11" s="40">
        <v>2</v>
      </c>
      <c r="F11" s="41">
        <v>0.03</v>
      </c>
      <c r="G11" s="40"/>
      <c r="H11" s="42">
        <f t="shared" si="5"/>
        <v>0.89999999999999991</v>
      </c>
      <c r="I11" s="9"/>
      <c r="J11" s="40"/>
      <c r="K11" s="40"/>
      <c r="L11" s="41"/>
      <c r="M11" s="42">
        <f t="shared" si="6"/>
        <v>0</v>
      </c>
      <c r="N11" s="9"/>
      <c r="O11" s="43"/>
      <c r="P11" s="43">
        <v>20</v>
      </c>
      <c r="Q11" s="42">
        <f t="shared" si="7"/>
        <v>0.29999999999999993</v>
      </c>
      <c r="R11" s="42">
        <f t="shared" si="8"/>
        <v>0</v>
      </c>
      <c r="S11" s="44">
        <f t="shared" si="1"/>
        <v>19.709999999999994</v>
      </c>
      <c r="T11" s="44">
        <f t="shared" si="2"/>
        <v>0</v>
      </c>
      <c r="U11" s="42">
        <f t="shared" si="9"/>
        <v>0</v>
      </c>
      <c r="V11" s="44">
        <f t="shared" si="10"/>
        <v>19.709999999999994</v>
      </c>
      <c r="W11" s="45">
        <f t="shared" si="4"/>
        <v>1.9936941562778407E-2</v>
      </c>
    </row>
    <row r="12" spans="1:23" ht="11.25" customHeight="1" x14ac:dyDescent="0.3">
      <c r="A12" s="46" t="s">
        <v>27</v>
      </c>
      <c r="B12" s="39">
        <v>1</v>
      </c>
      <c r="C12" s="9"/>
      <c r="D12" s="40"/>
      <c r="E12" s="40"/>
      <c r="F12" s="41"/>
      <c r="G12" s="40"/>
      <c r="H12" s="42">
        <f t="shared" si="5"/>
        <v>0</v>
      </c>
      <c r="I12" s="9"/>
      <c r="J12" s="40"/>
      <c r="K12" s="40"/>
      <c r="L12" s="41"/>
      <c r="M12" s="42">
        <f t="shared" si="6"/>
        <v>0</v>
      </c>
      <c r="N12" s="9"/>
      <c r="O12" s="43"/>
      <c r="P12" s="43"/>
      <c r="Q12" s="42">
        <f t="shared" si="7"/>
        <v>0</v>
      </c>
      <c r="R12" s="42">
        <f t="shared" si="8"/>
        <v>0</v>
      </c>
      <c r="S12" s="44">
        <f t="shared" si="1"/>
        <v>0</v>
      </c>
      <c r="T12" s="44">
        <f t="shared" si="2"/>
        <v>0</v>
      </c>
      <c r="U12" s="42">
        <f t="shared" si="9"/>
        <v>0</v>
      </c>
      <c r="V12" s="44">
        <f t="shared" si="10"/>
        <v>0</v>
      </c>
      <c r="W12" s="45">
        <f t="shared" si="4"/>
        <v>0</v>
      </c>
    </row>
    <row r="13" spans="1:23" ht="11.25" customHeight="1" x14ac:dyDescent="0.3">
      <c r="A13" s="46" t="s">
        <v>28</v>
      </c>
      <c r="B13" s="39">
        <v>1</v>
      </c>
      <c r="C13" s="9"/>
      <c r="D13" s="40"/>
      <c r="E13" s="40"/>
      <c r="F13" s="41"/>
      <c r="G13" s="40">
        <v>30</v>
      </c>
      <c r="H13" s="42">
        <f t="shared" si="5"/>
        <v>0.03</v>
      </c>
      <c r="I13" s="9"/>
      <c r="J13" s="40"/>
      <c r="K13" s="40"/>
      <c r="L13" s="41"/>
      <c r="M13" s="42">
        <f t="shared" si="6"/>
        <v>0</v>
      </c>
      <c r="N13" s="9"/>
      <c r="O13" s="43">
        <v>1</v>
      </c>
      <c r="P13" s="43"/>
      <c r="Q13" s="42">
        <f t="shared" si="7"/>
        <v>0.03</v>
      </c>
      <c r="R13" s="42">
        <f t="shared" si="8"/>
        <v>0</v>
      </c>
      <c r="S13" s="44">
        <f t="shared" si="1"/>
        <v>1.9709999999999999</v>
      </c>
      <c r="T13" s="44">
        <f t="shared" si="2"/>
        <v>0</v>
      </c>
      <c r="U13" s="42">
        <f t="shared" si="9"/>
        <v>10.95</v>
      </c>
      <c r="V13" s="44">
        <f t="shared" si="10"/>
        <v>1.9709999999999999</v>
      </c>
      <c r="W13" s="45">
        <f t="shared" si="4"/>
        <v>1.9936941562778412E-3</v>
      </c>
    </row>
    <row r="14" spans="1:23" ht="11.25" customHeight="1" x14ac:dyDescent="0.3">
      <c r="A14" s="46" t="s">
        <v>29</v>
      </c>
      <c r="B14" s="48">
        <v>2</v>
      </c>
      <c r="C14" s="9"/>
      <c r="D14" s="49"/>
      <c r="E14" s="49"/>
      <c r="F14" s="50"/>
      <c r="G14" s="49">
        <v>20</v>
      </c>
      <c r="H14" s="42">
        <f t="shared" si="5"/>
        <v>0.04</v>
      </c>
      <c r="I14" s="9"/>
      <c r="J14" s="49"/>
      <c r="K14" s="49"/>
      <c r="L14" s="50"/>
      <c r="M14" s="42">
        <f t="shared" si="6"/>
        <v>0</v>
      </c>
      <c r="N14" s="9"/>
      <c r="O14" s="43">
        <v>5</v>
      </c>
      <c r="P14" s="43"/>
      <c r="Q14" s="42">
        <f t="shared" si="7"/>
        <v>0.2</v>
      </c>
      <c r="R14" s="42">
        <f t="shared" si="8"/>
        <v>0</v>
      </c>
      <c r="S14" s="44">
        <f t="shared" si="1"/>
        <v>13.139999999999999</v>
      </c>
      <c r="T14" s="44">
        <f t="shared" si="2"/>
        <v>0</v>
      </c>
      <c r="U14" s="42">
        <f t="shared" si="9"/>
        <v>73</v>
      </c>
      <c r="V14" s="44">
        <f t="shared" si="10"/>
        <v>13.139999999999999</v>
      </c>
      <c r="W14" s="45">
        <f t="shared" si="4"/>
        <v>1.3291294375185609E-2</v>
      </c>
    </row>
    <row r="15" spans="1:23" ht="11.25" customHeight="1" x14ac:dyDescent="0.3">
      <c r="A15" s="46" t="s">
        <v>30</v>
      </c>
      <c r="B15" s="39">
        <v>2</v>
      </c>
      <c r="C15" s="9"/>
      <c r="D15" s="40"/>
      <c r="E15" s="40"/>
      <c r="F15" s="41"/>
      <c r="G15" s="40">
        <v>25</v>
      </c>
      <c r="H15" s="42">
        <f t="shared" si="5"/>
        <v>0.05</v>
      </c>
      <c r="I15" s="9"/>
      <c r="J15" s="40"/>
      <c r="K15" s="40"/>
      <c r="L15" s="41"/>
      <c r="M15" s="42">
        <f t="shared" si="6"/>
        <v>0</v>
      </c>
      <c r="N15" s="9"/>
      <c r="O15" s="43"/>
      <c r="P15" s="43">
        <v>10</v>
      </c>
      <c r="Q15" s="42">
        <f t="shared" si="7"/>
        <v>8.3333333333333332E-3</v>
      </c>
      <c r="R15" s="42">
        <f t="shared" si="8"/>
        <v>0</v>
      </c>
      <c r="S15" s="44">
        <f t="shared" si="1"/>
        <v>0.54749999999999999</v>
      </c>
      <c r="T15" s="44">
        <f t="shared" si="2"/>
        <v>0</v>
      </c>
      <c r="U15" s="42">
        <f t="shared" si="9"/>
        <v>0</v>
      </c>
      <c r="V15" s="44">
        <f t="shared" si="10"/>
        <v>0.54749999999999999</v>
      </c>
      <c r="W15" s="45">
        <f t="shared" si="4"/>
        <v>5.538039322994004E-4</v>
      </c>
    </row>
    <row r="16" spans="1:23" ht="11.25" customHeight="1" x14ac:dyDescent="0.3">
      <c r="A16" s="46" t="s">
        <v>31</v>
      </c>
      <c r="B16" s="39">
        <v>1</v>
      </c>
      <c r="C16" s="9"/>
      <c r="D16" s="40"/>
      <c r="E16" s="40"/>
      <c r="F16" s="41"/>
      <c r="G16" s="40">
        <v>40</v>
      </c>
      <c r="H16" s="42">
        <f t="shared" si="5"/>
        <v>0.04</v>
      </c>
      <c r="I16" s="9"/>
      <c r="J16" s="40"/>
      <c r="K16" s="40"/>
      <c r="L16" s="41"/>
      <c r="M16" s="42">
        <f t="shared" si="6"/>
        <v>0</v>
      </c>
      <c r="N16" s="9"/>
      <c r="O16" s="43">
        <v>1</v>
      </c>
      <c r="P16" s="43"/>
      <c r="Q16" s="42">
        <f t="shared" si="7"/>
        <v>0.04</v>
      </c>
      <c r="R16" s="42">
        <f t="shared" si="8"/>
        <v>0</v>
      </c>
      <c r="S16" s="44">
        <f t="shared" si="1"/>
        <v>2.6279999999999997</v>
      </c>
      <c r="T16" s="44">
        <f t="shared" si="2"/>
        <v>0</v>
      </c>
      <c r="U16" s="42">
        <f t="shared" si="9"/>
        <v>14.6</v>
      </c>
      <c r="V16" s="44">
        <f t="shared" si="10"/>
        <v>2.6279999999999997</v>
      </c>
      <c r="W16" s="45">
        <f t="shared" si="4"/>
        <v>2.6582588750371215E-3</v>
      </c>
    </row>
    <row r="17" spans="1:23" ht="11.25" customHeight="1" x14ac:dyDescent="0.3">
      <c r="A17" s="38"/>
      <c r="B17" s="39"/>
      <c r="C17" s="9"/>
      <c r="D17" s="40"/>
      <c r="E17" s="40"/>
      <c r="F17" s="41"/>
      <c r="G17" s="40"/>
      <c r="H17" s="42">
        <f t="shared" si="5"/>
        <v>0</v>
      </c>
      <c r="I17" s="9"/>
      <c r="J17" s="40"/>
      <c r="K17" s="40"/>
      <c r="L17" s="41"/>
      <c r="M17" s="42">
        <f t="shared" si="6"/>
        <v>0</v>
      </c>
      <c r="N17" s="9"/>
      <c r="O17" s="43"/>
      <c r="P17" s="43"/>
      <c r="Q17" s="42">
        <f t="shared" si="7"/>
        <v>0</v>
      </c>
      <c r="R17" s="42">
        <f t="shared" si="8"/>
        <v>0</v>
      </c>
      <c r="S17" s="44">
        <f t="shared" si="1"/>
        <v>0</v>
      </c>
      <c r="T17" s="44">
        <f t="shared" si="2"/>
        <v>0</v>
      </c>
      <c r="U17" s="42">
        <f t="shared" si="9"/>
        <v>0</v>
      </c>
      <c r="V17" s="44">
        <f t="shared" si="10"/>
        <v>0</v>
      </c>
      <c r="W17" s="45">
        <f t="shared" si="4"/>
        <v>0</v>
      </c>
    </row>
    <row r="18" spans="1:23" ht="11.25" customHeight="1" x14ac:dyDescent="0.3">
      <c r="A18" s="38" t="s">
        <v>32</v>
      </c>
      <c r="B18" s="39"/>
      <c r="C18" s="9"/>
      <c r="D18" s="40"/>
      <c r="E18" s="40"/>
      <c r="F18" s="41"/>
      <c r="G18" s="40"/>
      <c r="H18" s="42">
        <f t="shared" si="5"/>
        <v>0</v>
      </c>
      <c r="I18" s="9"/>
      <c r="J18" s="40"/>
      <c r="K18" s="40"/>
      <c r="L18" s="41"/>
      <c r="M18" s="42">
        <f t="shared" si="6"/>
        <v>0</v>
      </c>
      <c r="N18" s="9"/>
      <c r="O18" s="43"/>
      <c r="P18" s="43"/>
      <c r="Q18" s="42">
        <f t="shared" si="7"/>
        <v>0</v>
      </c>
      <c r="R18" s="42">
        <f t="shared" si="8"/>
        <v>0</v>
      </c>
      <c r="S18" s="44">
        <f t="shared" si="1"/>
        <v>0</v>
      </c>
      <c r="T18" s="44">
        <f t="shared" si="2"/>
        <v>0</v>
      </c>
      <c r="U18" s="42">
        <f t="shared" si="9"/>
        <v>0</v>
      </c>
      <c r="V18" s="44">
        <f t="shared" si="10"/>
        <v>0</v>
      </c>
      <c r="W18" s="45">
        <f t="shared" si="4"/>
        <v>0</v>
      </c>
    </row>
    <row r="19" spans="1:23" ht="11.25" customHeight="1" x14ac:dyDescent="0.3">
      <c r="A19" s="46" t="s">
        <v>80</v>
      </c>
      <c r="B19" s="39">
        <v>1</v>
      </c>
      <c r="C19" s="9"/>
      <c r="D19" s="40"/>
      <c r="E19" s="40"/>
      <c r="F19" s="41"/>
      <c r="G19" s="40">
        <v>30</v>
      </c>
      <c r="H19" s="42">
        <f t="shared" si="5"/>
        <v>0.03</v>
      </c>
      <c r="I19" s="9"/>
      <c r="J19" s="40"/>
      <c r="K19" s="40"/>
      <c r="L19" s="41"/>
      <c r="M19" s="42">
        <f t="shared" si="6"/>
        <v>0</v>
      </c>
      <c r="N19" s="9"/>
      <c r="O19" s="43"/>
      <c r="P19" s="43">
        <v>15</v>
      </c>
      <c r="Q19" s="42">
        <f t="shared" si="7"/>
        <v>7.4999999999999997E-3</v>
      </c>
      <c r="R19" s="42">
        <f t="shared" si="8"/>
        <v>0</v>
      </c>
      <c r="S19" s="44">
        <f t="shared" si="1"/>
        <v>0.49274999999999997</v>
      </c>
      <c r="T19" s="44">
        <f t="shared" si="2"/>
        <v>0</v>
      </c>
      <c r="U19" s="42">
        <f t="shared" si="9"/>
        <v>0</v>
      </c>
      <c r="V19" s="44">
        <f t="shared" si="10"/>
        <v>0.49274999999999997</v>
      </c>
      <c r="W19" s="45">
        <f t="shared" si="4"/>
        <v>4.984235390694603E-4</v>
      </c>
    </row>
    <row r="20" spans="1:23" ht="11.25" customHeight="1" x14ac:dyDescent="0.3">
      <c r="A20" s="46" t="s">
        <v>81</v>
      </c>
      <c r="B20" s="39">
        <v>1</v>
      </c>
      <c r="C20" s="9"/>
      <c r="D20" s="40">
        <v>24</v>
      </c>
      <c r="E20" s="40">
        <v>4</v>
      </c>
      <c r="F20" s="41">
        <v>1.91</v>
      </c>
      <c r="G20" s="40"/>
      <c r="H20" s="42">
        <f t="shared" si="5"/>
        <v>7.9362880886426596E-2</v>
      </c>
      <c r="I20" s="9"/>
      <c r="J20" s="40">
        <v>4</v>
      </c>
      <c r="K20" s="40">
        <v>59</v>
      </c>
      <c r="L20" s="41">
        <v>0.18</v>
      </c>
      <c r="M20" s="42">
        <f t="shared" si="6"/>
        <v>3.6120401337792638E-2</v>
      </c>
      <c r="N20" s="9"/>
      <c r="O20" s="47">
        <v>8</v>
      </c>
      <c r="P20" s="47"/>
      <c r="Q20" s="42">
        <f t="shared" si="7"/>
        <v>0.63490304709141276</v>
      </c>
      <c r="R20" s="42">
        <f t="shared" si="8"/>
        <v>0.5779264214046822</v>
      </c>
      <c r="S20" s="44">
        <f t="shared" si="1"/>
        <v>41.713130193905819</v>
      </c>
      <c r="T20" s="44">
        <f t="shared" si="2"/>
        <v>37.969765886287618</v>
      </c>
      <c r="U20" s="42">
        <f t="shared" si="9"/>
        <v>239.35896320233644</v>
      </c>
      <c r="V20" s="44">
        <f t="shared" si="10"/>
        <v>79.682896080193444</v>
      </c>
      <c r="W20" s="45">
        <f t="shared" si="4"/>
        <v>8.0600367463407499E-2</v>
      </c>
    </row>
    <row r="21" spans="1:23" ht="11.25" customHeight="1" x14ac:dyDescent="0.3">
      <c r="A21" s="46" t="s">
        <v>33</v>
      </c>
      <c r="B21" s="39">
        <v>1</v>
      </c>
      <c r="C21" s="9"/>
      <c r="D21" s="40"/>
      <c r="E21" s="40"/>
      <c r="F21" s="41"/>
      <c r="G21" s="40"/>
      <c r="H21" s="42">
        <f t="shared" si="5"/>
        <v>0</v>
      </c>
      <c r="I21" s="9"/>
      <c r="J21" s="40"/>
      <c r="K21" s="40"/>
      <c r="L21" s="41"/>
      <c r="M21" s="42">
        <f t="shared" si="6"/>
        <v>0</v>
      </c>
      <c r="N21" s="9"/>
      <c r="O21" s="47"/>
      <c r="P21" s="47"/>
      <c r="Q21" s="42">
        <f t="shared" si="7"/>
        <v>0</v>
      </c>
      <c r="R21" s="42">
        <f t="shared" si="8"/>
        <v>0</v>
      </c>
      <c r="S21" s="44">
        <f t="shared" si="1"/>
        <v>0</v>
      </c>
      <c r="T21" s="44">
        <f t="shared" si="2"/>
        <v>0</v>
      </c>
      <c r="U21" s="42">
        <f t="shared" si="9"/>
        <v>0</v>
      </c>
      <c r="V21" s="44">
        <f t="shared" si="10"/>
        <v>0</v>
      </c>
      <c r="W21" s="45">
        <f t="shared" si="4"/>
        <v>0</v>
      </c>
    </row>
    <row r="22" spans="1:23" ht="11.25" customHeight="1" x14ac:dyDescent="0.3">
      <c r="A22" s="46" t="s">
        <v>34</v>
      </c>
      <c r="B22" s="48">
        <v>4</v>
      </c>
      <c r="C22" s="9"/>
      <c r="D22" s="49"/>
      <c r="E22" s="49"/>
      <c r="F22" s="50"/>
      <c r="G22" s="49"/>
      <c r="H22" s="42">
        <f t="shared" si="5"/>
        <v>0</v>
      </c>
      <c r="I22" s="9"/>
      <c r="J22" s="49"/>
      <c r="K22" s="49"/>
      <c r="L22" s="50"/>
      <c r="M22" s="42">
        <f t="shared" si="6"/>
        <v>0</v>
      </c>
      <c r="N22" s="9"/>
      <c r="O22" s="43"/>
      <c r="P22" s="43"/>
      <c r="Q22" s="42">
        <f t="shared" si="7"/>
        <v>0</v>
      </c>
      <c r="R22" s="42">
        <f t="shared" si="8"/>
        <v>0</v>
      </c>
      <c r="S22" s="44">
        <f t="shared" si="1"/>
        <v>0</v>
      </c>
      <c r="T22" s="44">
        <f t="shared" si="2"/>
        <v>0</v>
      </c>
      <c r="U22" s="42">
        <f t="shared" si="9"/>
        <v>0</v>
      </c>
      <c r="V22" s="44">
        <f t="shared" si="10"/>
        <v>0</v>
      </c>
      <c r="W22" s="45">
        <f t="shared" si="4"/>
        <v>0</v>
      </c>
    </row>
    <row r="23" spans="1:23" ht="11.25" customHeight="1" x14ac:dyDescent="0.3">
      <c r="A23" s="46" t="s">
        <v>35</v>
      </c>
      <c r="B23" s="48">
        <v>1</v>
      </c>
      <c r="C23" s="9"/>
      <c r="D23" s="49">
        <v>13</v>
      </c>
      <c r="E23" s="49">
        <v>30</v>
      </c>
      <c r="F23" s="50">
        <v>0.47</v>
      </c>
      <c r="G23" s="49"/>
      <c r="H23" s="42">
        <f t="shared" si="5"/>
        <v>3.4814814814814812E-2</v>
      </c>
      <c r="I23" s="9"/>
      <c r="J23" s="49"/>
      <c r="K23" s="49"/>
      <c r="L23" s="50"/>
      <c r="M23" s="42">
        <f t="shared" si="6"/>
        <v>0</v>
      </c>
      <c r="N23" s="9"/>
      <c r="O23" s="43">
        <v>24</v>
      </c>
      <c r="P23" s="43"/>
      <c r="Q23" s="42">
        <f t="shared" si="7"/>
        <v>0.8355555555555555</v>
      </c>
      <c r="R23" s="42">
        <f t="shared" si="8"/>
        <v>0</v>
      </c>
      <c r="S23" s="44">
        <f t="shared" si="1"/>
        <v>54.895999999999994</v>
      </c>
      <c r="T23" s="44">
        <f t="shared" si="2"/>
        <v>0</v>
      </c>
      <c r="U23" s="42">
        <f t="shared" si="9"/>
        <v>304.97777777777776</v>
      </c>
      <c r="V23" s="44">
        <f t="shared" si="10"/>
        <v>54.895999999999994</v>
      </c>
      <c r="W23" s="45">
        <f t="shared" si="4"/>
        <v>5.5528074278553205E-2</v>
      </c>
    </row>
    <row r="24" spans="1:23" ht="11.25" customHeight="1" x14ac:dyDescent="0.3">
      <c r="A24" s="46" t="s">
        <v>36</v>
      </c>
      <c r="B24" s="48">
        <v>1</v>
      </c>
      <c r="C24" s="9"/>
      <c r="D24" s="49"/>
      <c r="E24" s="49"/>
      <c r="F24" s="50"/>
      <c r="G24" s="49">
        <v>400</v>
      </c>
      <c r="H24" s="42">
        <f t="shared" si="5"/>
        <v>0.4</v>
      </c>
      <c r="I24" s="9"/>
      <c r="J24" s="49"/>
      <c r="K24" s="49"/>
      <c r="L24" s="50"/>
      <c r="M24" s="42">
        <f t="shared" si="6"/>
        <v>0</v>
      </c>
      <c r="N24" s="9"/>
      <c r="O24" s="43"/>
      <c r="P24" s="43">
        <v>3</v>
      </c>
      <c r="Q24" s="42">
        <f t="shared" si="7"/>
        <v>2.0000000000000004E-2</v>
      </c>
      <c r="R24" s="42">
        <f t="shared" si="8"/>
        <v>0</v>
      </c>
      <c r="S24" s="44">
        <f t="shared" si="1"/>
        <v>1.3140000000000003</v>
      </c>
      <c r="T24" s="44">
        <f t="shared" si="2"/>
        <v>0</v>
      </c>
      <c r="U24" s="42">
        <f t="shared" si="9"/>
        <v>0</v>
      </c>
      <c r="V24" s="44">
        <f t="shared" si="10"/>
        <v>1.3140000000000003</v>
      </c>
      <c r="W24" s="45">
        <f t="shared" si="4"/>
        <v>1.3291294375185612E-3</v>
      </c>
    </row>
    <row r="25" spans="1:23" ht="11.25" customHeight="1" x14ac:dyDescent="0.3">
      <c r="A25" s="46" t="s">
        <v>37</v>
      </c>
      <c r="B25" s="48">
        <v>12</v>
      </c>
      <c r="C25" s="9"/>
      <c r="D25" s="49"/>
      <c r="E25" s="49"/>
      <c r="F25" s="50"/>
      <c r="G25" s="49">
        <v>10</v>
      </c>
      <c r="H25" s="42">
        <f t="shared" si="5"/>
        <v>0.12</v>
      </c>
      <c r="I25" s="9"/>
      <c r="J25" s="49"/>
      <c r="K25" s="49"/>
      <c r="L25" s="50"/>
      <c r="M25" s="42">
        <f t="shared" si="6"/>
        <v>0</v>
      </c>
      <c r="N25" s="9"/>
      <c r="O25" s="43">
        <v>2</v>
      </c>
      <c r="P25" s="43"/>
      <c r="Q25" s="42">
        <f t="shared" si="7"/>
        <v>0.24</v>
      </c>
      <c r="R25" s="42">
        <f t="shared" si="8"/>
        <v>0</v>
      </c>
      <c r="S25" s="44">
        <f t="shared" si="1"/>
        <v>15.767999999999999</v>
      </c>
      <c r="T25" s="44">
        <f t="shared" si="2"/>
        <v>0</v>
      </c>
      <c r="U25" s="42">
        <f t="shared" si="9"/>
        <v>87.6</v>
      </c>
      <c r="V25" s="44">
        <f t="shared" si="10"/>
        <v>15.767999999999999</v>
      </c>
      <c r="W25" s="45">
        <f t="shared" si="4"/>
        <v>1.594955325022273E-2</v>
      </c>
    </row>
    <row r="26" spans="1:23" ht="11.25" customHeight="1" x14ac:dyDescent="0.3">
      <c r="A26" s="46" t="s">
        <v>38</v>
      </c>
      <c r="B26" s="48">
        <v>9</v>
      </c>
      <c r="C26" s="9"/>
      <c r="D26" s="49"/>
      <c r="E26" s="49"/>
      <c r="F26" s="50"/>
      <c r="G26" s="49">
        <v>10</v>
      </c>
      <c r="H26" s="42">
        <f t="shared" si="5"/>
        <v>0.09</v>
      </c>
      <c r="I26" s="9"/>
      <c r="J26" s="49"/>
      <c r="K26" s="49"/>
      <c r="L26" s="50"/>
      <c r="M26" s="42">
        <f t="shared" si="6"/>
        <v>0</v>
      </c>
      <c r="N26" s="9"/>
      <c r="O26" s="43">
        <v>1</v>
      </c>
      <c r="P26" s="43"/>
      <c r="Q26" s="42">
        <f t="shared" si="7"/>
        <v>0.09</v>
      </c>
      <c r="R26" s="42">
        <f t="shared" si="8"/>
        <v>0</v>
      </c>
      <c r="S26" s="44">
        <f t="shared" si="1"/>
        <v>5.9130000000000003</v>
      </c>
      <c r="T26" s="44">
        <f t="shared" si="2"/>
        <v>0</v>
      </c>
      <c r="U26" s="42">
        <f t="shared" si="9"/>
        <v>32.85</v>
      </c>
      <c r="V26" s="44">
        <f t="shared" si="10"/>
        <v>5.9130000000000003</v>
      </c>
      <c r="W26" s="45">
        <f t="shared" si="4"/>
        <v>5.9810824688335245E-3</v>
      </c>
    </row>
    <row r="27" spans="1:23" ht="11.25" customHeight="1" x14ac:dyDescent="0.3">
      <c r="A27" s="46" t="s">
        <v>82</v>
      </c>
      <c r="B27" s="48">
        <v>2</v>
      </c>
      <c r="C27" s="9"/>
      <c r="D27" s="49"/>
      <c r="E27" s="49"/>
      <c r="F27" s="50"/>
      <c r="G27" s="49">
        <v>50</v>
      </c>
      <c r="H27" s="42">
        <f t="shared" si="5"/>
        <v>0.1</v>
      </c>
      <c r="I27" s="9"/>
      <c r="J27" s="49"/>
      <c r="K27" s="49"/>
      <c r="L27" s="50"/>
      <c r="M27" s="42">
        <f t="shared" si="6"/>
        <v>0</v>
      </c>
      <c r="N27" s="9"/>
      <c r="O27" s="43">
        <v>5</v>
      </c>
      <c r="P27" s="43"/>
      <c r="Q27" s="42">
        <f t="shared" si="7"/>
        <v>0.5</v>
      </c>
      <c r="R27" s="42">
        <f t="shared" si="8"/>
        <v>0</v>
      </c>
      <c r="S27" s="44">
        <f t="shared" si="1"/>
        <v>32.85</v>
      </c>
      <c r="T27" s="44">
        <f t="shared" si="2"/>
        <v>0</v>
      </c>
      <c r="U27" s="42">
        <f t="shared" si="9"/>
        <v>182.5</v>
      </c>
      <c r="V27" s="44">
        <f t="shared" si="10"/>
        <v>32.85</v>
      </c>
      <c r="W27" s="45">
        <f t="shared" si="4"/>
        <v>3.3228235937964028E-2</v>
      </c>
    </row>
    <row r="28" spans="1:23" ht="11.25" customHeight="1" x14ac:dyDescent="0.3">
      <c r="A28" s="46" t="s">
        <v>83</v>
      </c>
      <c r="B28" s="48">
        <v>2</v>
      </c>
      <c r="C28" s="9"/>
      <c r="D28" s="49"/>
      <c r="E28" s="49"/>
      <c r="F28" s="50"/>
      <c r="G28" s="49">
        <v>50</v>
      </c>
      <c r="H28" s="42">
        <f t="shared" si="5"/>
        <v>0.1</v>
      </c>
      <c r="I28" s="9"/>
      <c r="J28" s="49"/>
      <c r="K28" s="49"/>
      <c r="L28" s="50"/>
      <c r="M28" s="42">
        <f t="shared" si="6"/>
        <v>0</v>
      </c>
      <c r="N28" s="9"/>
      <c r="O28" s="43">
        <v>5</v>
      </c>
      <c r="P28" s="43"/>
      <c r="Q28" s="42">
        <f t="shared" si="7"/>
        <v>0.5</v>
      </c>
      <c r="R28" s="42">
        <f t="shared" si="8"/>
        <v>0</v>
      </c>
      <c r="S28" s="44">
        <f t="shared" si="1"/>
        <v>32.85</v>
      </c>
      <c r="T28" s="44">
        <f t="shared" si="2"/>
        <v>0</v>
      </c>
      <c r="U28" s="42">
        <f t="shared" si="9"/>
        <v>182.5</v>
      </c>
      <c r="V28" s="44">
        <f t="shared" si="10"/>
        <v>32.85</v>
      </c>
      <c r="W28" s="45">
        <f t="shared" si="4"/>
        <v>3.3228235937964028E-2</v>
      </c>
    </row>
    <row r="29" spans="1:23" ht="11.25" customHeight="1" x14ac:dyDescent="0.3">
      <c r="A29" s="46" t="s">
        <v>39</v>
      </c>
      <c r="B29" s="48">
        <v>3</v>
      </c>
      <c r="C29" s="9"/>
      <c r="D29" s="49"/>
      <c r="E29" s="49"/>
      <c r="F29" s="50"/>
      <c r="G29" s="49">
        <v>35</v>
      </c>
      <c r="H29" s="42">
        <f t="shared" si="5"/>
        <v>0.10500000000000001</v>
      </c>
      <c r="I29" s="9"/>
      <c r="J29" s="49"/>
      <c r="K29" s="49"/>
      <c r="L29" s="50"/>
      <c r="M29" s="42">
        <f t="shared" si="6"/>
        <v>0</v>
      </c>
      <c r="N29" s="9"/>
      <c r="O29" s="43"/>
      <c r="P29" s="43">
        <v>10</v>
      </c>
      <c r="Q29" s="42">
        <f t="shared" si="7"/>
        <v>1.7500000000000002E-2</v>
      </c>
      <c r="R29" s="42">
        <f t="shared" si="8"/>
        <v>0</v>
      </c>
      <c r="S29" s="44">
        <f t="shared" si="1"/>
        <v>1.14975</v>
      </c>
      <c r="T29" s="44">
        <f t="shared" si="2"/>
        <v>0</v>
      </c>
      <c r="U29" s="42">
        <f t="shared" si="9"/>
        <v>0</v>
      </c>
      <c r="V29" s="44">
        <f t="shared" si="10"/>
        <v>1.14975</v>
      </c>
      <c r="W29" s="45">
        <f t="shared" si="4"/>
        <v>1.162988257828741E-3</v>
      </c>
    </row>
    <row r="30" spans="1:23" ht="11.25" customHeight="1" x14ac:dyDescent="0.3">
      <c r="A30" s="46"/>
      <c r="B30" s="48"/>
      <c r="C30" s="9"/>
      <c r="D30" s="49"/>
      <c r="E30" s="49"/>
      <c r="F30" s="50"/>
      <c r="G30" s="49"/>
      <c r="H30" s="42">
        <f t="shared" si="5"/>
        <v>0</v>
      </c>
      <c r="I30" s="9"/>
      <c r="J30" s="49"/>
      <c r="K30" s="49"/>
      <c r="L30" s="50"/>
      <c r="M30" s="42">
        <f t="shared" si="6"/>
        <v>0</v>
      </c>
      <c r="N30" s="9"/>
      <c r="O30" s="43"/>
      <c r="P30" s="43"/>
      <c r="Q30" s="42">
        <f t="shared" si="7"/>
        <v>0</v>
      </c>
      <c r="R30" s="42">
        <f t="shared" si="8"/>
        <v>0</v>
      </c>
      <c r="S30" s="44">
        <f t="shared" si="1"/>
        <v>0</v>
      </c>
      <c r="T30" s="44">
        <f t="shared" si="2"/>
        <v>0</v>
      </c>
      <c r="U30" s="42">
        <f t="shared" si="9"/>
        <v>0</v>
      </c>
      <c r="V30" s="44">
        <f t="shared" si="10"/>
        <v>0</v>
      </c>
      <c r="W30" s="45">
        <f t="shared" si="4"/>
        <v>0</v>
      </c>
    </row>
    <row r="31" spans="1:23" ht="11.25" customHeight="1" x14ac:dyDescent="0.3">
      <c r="A31" s="38" t="s">
        <v>40</v>
      </c>
      <c r="B31" s="39"/>
      <c r="C31" s="9"/>
      <c r="D31" s="40"/>
      <c r="E31" s="40"/>
      <c r="F31" s="41"/>
      <c r="G31" s="40"/>
      <c r="H31" s="42">
        <f t="shared" si="5"/>
        <v>0</v>
      </c>
      <c r="I31" s="9"/>
      <c r="J31" s="40"/>
      <c r="K31" s="40"/>
      <c r="L31" s="41"/>
      <c r="M31" s="42">
        <f t="shared" si="6"/>
        <v>0</v>
      </c>
      <c r="N31" s="9"/>
      <c r="O31" s="43"/>
      <c r="P31" s="43"/>
      <c r="Q31" s="42">
        <f t="shared" si="7"/>
        <v>0</v>
      </c>
      <c r="R31" s="42">
        <f t="shared" si="8"/>
        <v>0</v>
      </c>
      <c r="S31" s="44">
        <f t="shared" si="1"/>
        <v>0</v>
      </c>
      <c r="T31" s="44">
        <f t="shared" si="2"/>
        <v>0</v>
      </c>
      <c r="U31" s="42">
        <f t="shared" si="9"/>
        <v>0</v>
      </c>
      <c r="V31" s="44">
        <f t="shared" si="10"/>
        <v>0</v>
      </c>
      <c r="W31" s="45">
        <f t="shared" si="4"/>
        <v>0</v>
      </c>
    </row>
    <row r="32" spans="1:23" ht="11.25" customHeight="1" x14ac:dyDescent="0.3">
      <c r="A32" s="46" t="s">
        <v>41</v>
      </c>
      <c r="B32" s="48">
        <v>3</v>
      </c>
      <c r="C32" s="9"/>
      <c r="D32" s="49"/>
      <c r="E32" s="49"/>
      <c r="F32" s="50"/>
      <c r="G32" s="49">
        <v>7</v>
      </c>
      <c r="H32" s="42">
        <f t="shared" si="5"/>
        <v>2.1000000000000001E-2</v>
      </c>
      <c r="I32" s="9"/>
      <c r="J32" s="49"/>
      <c r="K32" s="49"/>
      <c r="L32" s="50"/>
      <c r="M32" s="42">
        <f t="shared" si="6"/>
        <v>0</v>
      </c>
      <c r="N32" s="9"/>
      <c r="O32" s="43">
        <v>10</v>
      </c>
      <c r="P32" s="43"/>
      <c r="Q32" s="42">
        <f t="shared" si="7"/>
        <v>0.21000000000000002</v>
      </c>
      <c r="R32" s="42">
        <f t="shared" si="8"/>
        <v>0</v>
      </c>
      <c r="S32" s="44">
        <f t="shared" si="1"/>
        <v>13.797000000000001</v>
      </c>
      <c r="T32" s="44">
        <f t="shared" si="2"/>
        <v>0</v>
      </c>
      <c r="U32" s="42">
        <f t="shared" si="9"/>
        <v>76.650000000000006</v>
      </c>
      <c r="V32" s="44">
        <f t="shared" si="10"/>
        <v>13.797000000000001</v>
      </c>
      <c r="W32" s="45">
        <f t="shared" si="4"/>
        <v>1.3955859093944891E-2</v>
      </c>
    </row>
    <row r="33" spans="1:23" ht="11.25" customHeight="1" x14ac:dyDescent="0.3">
      <c r="A33" s="46" t="s">
        <v>42</v>
      </c>
      <c r="B33" s="48">
        <v>3</v>
      </c>
      <c r="C33" s="9"/>
      <c r="D33" s="49"/>
      <c r="E33" s="49"/>
      <c r="F33" s="50"/>
      <c r="G33" s="49">
        <v>4</v>
      </c>
      <c r="H33" s="42">
        <f t="shared" si="5"/>
        <v>1.2E-2</v>
      </c>
      <c r="I33" s="9"/>
      <c r="J33" s="49"/>
      <c r="K33" s="49"/>
      <c r="L33" s="50"/>
      <c r="M33" s="42">
        <f t="shared" si="6"/>
        <v>0</v>
      </c>
      <c r="N33" s="9"/>
      <c r="O33" s="43">
        <v>10</v>
      </c>
      <c r="P33" s="43"/>
      <c r="Q33" s="42">
        <f t="shared" si="7"/>
        <v>0.12</v>
      </c>
      <c r="R33" s="42">
        <f t="shared" si="8"/>
        <v>0</v>
      </c>
      <c r="S33" s="44">
        <f t="shared" si="1"/>
        <v>7.8839999999999995</v>
      </c>
      <c r="T33" s="44">
        <f t="shared" si="2"/>
        <v>0</v>
      </c>
      <c r="U33" s="42">
        <f t="shared" si="9"/>
        <v>43.8</v>
      </c>
      <c r="V33" s="44">
        <f t="shared" si="10"/>
        <v>7.8839999999999995</v>
      </c>
      <c r="W33" s="45">
        <f t="shared" si="4"/>
        <v>7.9747766251113648E-3</v>
      </c>
    </row>
    <row r="34" spans="1:23" ht="11.25" customHeight="1" x14ac:dyDescent="0.3">
      <c r="A34" s="46" t="s">
        <v>43</v>
      </c>
      <c r="B34" s="48">
        <v>1</v>
      </c>
      <c r="C34" s="9"/>
      <c r="D34" s="49"/>
      <c r="E34" s="49"/>
      <c r="F34" s="50"/>
      <c r="G34" s="49">
        <v>4</v>
      </c>
      <c r="H34" s="42">
        <f t="shared" si="5"/>
        <v>4.0000000000000001E-3</v>
      </c>
      <c r="I34" s="9"/>
      <c r="J34" s="49"/>
      <c r="K34" s="49"/>
      <c r="L34" s="50"/>
      <c r="M34" s="42">
        <f t="shared" si="6"/>
        <v>0</v>
      </c>
      <c r="N34" s="9"/>
      <c r="O34" s="43">
        <v>10</v>
      </c>
      <c r="P34" s="43"/>
      <c r="Q34" s="42">
        <f t="shared" si="7"/>
        <v>0.04</v>
      </c>
      <c r="R34" s="42">
        <f t="shared" si="8"/>
        <v>0</v>
      </c>
      <c r="S34" s="44">
        <f t="shared" ref="S34:S64" si="11">Q34*365*kWhPrijs</f>
        <v>2.6279999999999997</v>
      </c>
      <c r="T34" s="44">
        <f t="shared" ref="T34:T64" si="12">R34*365*kWhPrijs</f>
        <v>0</v>
      </c>
      <c r="U34" s="42">
        <f t="shared" si="9"/>
        <v>14.6</v>
      </c>
      <c r="V34" s="44">
        <f t="shared" si="10"/>
        <v>2.6279999999999997</v>
      </c>
      <c r="W34" s="45">
        <f t="shared" ref="W34:W64" si="13">V34/TotaalKosten</f>
        <v>2.6582588750371215E-3</v>
      </c>
    </row>
    <row r="35" spans="1:23" ht="11.25" customHeight="1" x14ac:dyDescent="0.3">
      <c r="A35" s="46" t="s">
        <v>44</v>
      </c>
      <c r="B35" s="48">
        <v>1</v>
      </c>
      <c r="C35" s="9"/>
      <c r="D35" s="49"/>
      <c r="E35" s="49"/>
      <c r="F35" s="50"/>
      <c r="G35" s="49">
        <v>100</v>
      </c>
      <c r="H35" s="42">
        <f t="shared" si="5"/>
        <v>0.1</v>
      </c>
      <c r="I35" s="9"/>
      <c r="J35" s="49"/>
      <c r="K35" s="49"/>
      <c r="L35" s="50"/>
      <c r="M35" s="42">
        <f t="shared" si="6"/>
        <v>0</v>
      </c>
      <c r="N35" s="9"/>
      <c r="O35" s="43">
        <v>0.1</v>
      </c>
      <c r="P35" s="43">
        <v>5</v>
      </c>
      <c r="Q35" s="42">
        <f t="shared" si="7"/>
        <v>1.8333333333333333E-2</v>
      </c>
      <c r="R35" s="42">
        <f t="shared" si="8"/>
        <v>0</v>
      </c>
      <c r="S35" s="44">
        <f t="shared" si="11"/>
        <v>1.2044999999999999</v>
      </c>
      <c r="T35" s="44">
        <f t="shared" si="12"/>
        <v>0</v>
      </c>
      <c r="U35" s="42">
        <f t="shared" si="9"/>
        <v>3.6500000000000008</v>
      </c>
      <c r="V35" s="44">
        <f t="shared" si="10"/>
        <v>1.2044999999999999</v>
      </c>
      <c r="W35" s="45">
        <f t="shared" si="13"/>
        <v>1.2183686510586808E-3</v>
      </c>
    </row>
    <row r="36" spans="1:23" ht="11.25" customHeight="1" x14ac:dyDescent="0.3">
      <c r="A36" s="46"/>
      <c r="B36" s="48"/>
      <c r="C36" s="9"/>
      <c r="D36" s="49"/>
      <c r="E36" s="49"/>
      <c r="F36" s="50"/>
      <c r="G36" s="49"/>
      <c r="H36" s="42">
        <f t="shared" si="5"/>
        <v>0</v>
      </c>
      <c r="I36" s="9"/>
      <c r="J36" s="49"/>
      <c r="K36" s="49"/>
      <c r="L36" s="50"/>
      <c r="M36" s="42">
        <f t="shared" si="6"/>
        <v>0</v>
      </c>
      <c r="N36" s="9"/>
      <c r="O36" s="43"/>
      <c r="P36" s="43"/>
      <c r="Q36" s="42">
        <f t="shared" si="7"/>
        <v>0</v>
      </c>
      <c r="R36" s="42">
        <f t="shared" si="8"/>
        <v>0</v>
      </c>
      <c r="S36" s="44">
        <f t="shared" si="11"/>
        <v>0</v>
      </c>
      <c r="T36" s="44">
        <f t="shared" si="12"/>
        <v>0</v>
      </c>
      <c r="U36" s="42">
        <f t="shared" si="9"/>
        <v>0</v>
      </c>
      <c r="V36" s="44">
        <f t="shared" si="10"/>
        <v>0</v>
      </c>
      <c r="W36" s="45">
        <f t="shared" si="13"/>
        <v>0</v>
      </c>
    </row>
    <row r="37" spans="1:23" ht="11.25" customHeight="1" x14ac:dyDescent="0.3">
      <c r="A37" s="38" t="s">
        <v>45</v>
      </c>
      <c r="B37" s="48"/>
      <c r="C37" s="9"/>
      <c r="D37" s="49"/>
      <c r="E37" s="49"/>
      <c r="F37" s="50"/>
      <c r="G37" s="49"/>
      <c r="H37" s="42">
        <f t="shared" si="5"/>
        <v>0</v>
      </c>
      <c r="I37" s="9"/>
      <c r="J37" s="49"/>
      <c r="K37" s="49"/>
      <c r="L37" s="50"/>
      <c r="M37" s="42">
        <f t="shared" si="6"/>
        <v>0</v>
      </c>
      <c r="N37" s="9"/>
      <c r="O37" s="43"/>
      <c r="P37" s="43"/>
      <c r="Q37" s="42">
        <f t="shared" si="7"/>
        <v>0</v>
      </c>
      <c r="R37" s="42">
        <f t="shared" si="8"/>
        <v>0</v>
      </c>
      <c r="S37" s="44">
        <f t="shared" si="11"/>
        <v>0</v>
      </c>
      <c r="T37" s="44">
        <f t="shared" si="12"/>
        <v>0</v>
      </c>
      <c r="U37" s="42">
        <f t="shared" si="9"/>
        <v>0</v>
      </c>
      <c r="V37" s="44">
        <f t="shared" si="10"/>
        <v>0</v>
      </c>
      <c r="W37" s="45">
        <f t="shared" si="13"/>
        <v>0</v>
      </c>
    </row>
    <row r="38" spans="1:23" ht="11.25" customHeight="1" x14ac:dyDescent="0.3">
      <c r="A38" s="46" t="s">
        <v>46</v>
      </c>
      <c r="B38" s="48">
        <v>1</v>
      </c>
      <c r="C38" s="9"/>
      <c r="D38" s="49"/>
      <c r="E38" s="49"/>
      <c r="F38" s="50"/>
      <c r="G38" s="49">
        <v>10</v>
      </c>
      <c r="H38" s="42">
        <f t="shared" si="5"/>
        <v>0.01</v>
      </c>
      <c r="I38" s="9"/>
      <c r="J38" s="49"/>
      <c r="K38" s="49"/>
      <c r="L38" s="50"/>
      <c r="M38" s="42">
        <f t="shared" si="6"/>
        <v>0</v>
      </c>
      <c r="N38" s="9"/>
      <c r="O38" s="43"/>
      <c r="P38" s="43">
        <v>1</v>
      </c>
      <c r="Q38" s="42">
        <f t="shared" si="7"/>
        <v>1.6666666666666666E-4</v>
      </c>
      <c r="R38" s="42">
        <f t="shared" si="8"/>
        <v>0</v>
      </c>
      <c r="S38" s="44">
        <f t="shared" si="11"/>
        <v>1.095E-2</v>
      </c>
      <c r="T38" s="44">
        <f t="shared" si="12"/>
        <v>0</v>
      </c>
      <c r="U38" s="42">
        <f t="shared" si="9"/>
        <v>0</v>
      </c>
      <c r="V38" s="44">
        <f t="shared" si="10"/>
        <v>1.095E-2</v>
      </c>
      <c r="W38" s="45">
        <f t="shared" si="13"/>
        <v>1.1076078645988007E-5</v>
      </c>
    </row>
    <row r="39" spans="1:23" ht="11.25" customHeight="1" x14ac:dyDescent="0.3">
      <c r="A39" s="46" t="s">
        <v>47</v>
      </c>
      <c r="B39" s="48">
        <v>2</v>
      </c>
      <c r="C39" s="9"/>
      <c r="D39" s="49"/>
      <c r="E39" s="49"/>
      <c r="F39" s="50"/>
      <c r="G39" s="49">
        <v>50</v>
      </c>
      <c r="H39" s="42">
        <f t="shared" si="5"/>
        <v>0.1</v>
      </c>
      <c r="I39" s="9"/>
      <c r="J39" s="49"/>
      <c r="K39" s="49"/>
      <c r="L39" s="50"/>
      <c r="M39" s="42">
        <f t="shared" si="6"/>
        <v>0</v>
      </c>
      <c r="N39" s="9"/>
      <c r="O39" s="43">
        <v>1</v>
      </c>
      <c r="P39" s="43"/>
      <c r="Q39" s="42">
        <f t="shared" si="7"/>
        <v>0.1</v>
      </c>
      <c r="R39" s="42">
        <f t="shared" si="8"/>
        <v>0</v>
      </c>
      <c r="S39" s="44">
        <f t="shared" si="11"/>
        <v>6.5699999999999994</v>
      </c>
      <c r="T39" s="44">
        <f t="shared" si="12"/>
        <v>0</v>
      </c>
      <c r="U39" s="42">
        <f t="shared" si="9"/>
        <v>36.5</v>
      </c>
      <c r="V39" s="44">
        <f t="shared" si="10"/>
        <v>6.5699999999999994</v>
      </c>
      <c r="W39" s="45">
        <f t="shared" si="13"/>
        <v>6.6456471875928043E-3</v>
      </c>
    </row>
    <row r="40" spans="1:23" ht="11.25" customHeight="1" x14ac:dyDescent="0.3">
      <c r="A40" s="46"/>
      <c r="B40" s="48"/>
      <c r="C40" s="9"/>
      <c r="D40" s="49"/>
      <c r="E40" s="49"/>
      <c r="F40" s="50"/>
      <c r="G40" s="49"/>
      <c r="H40" s="42">
        <f t="shared" si="5"/>
        <v>0</v>
      </c>
      <c r="I40" s="9"/>
      <c r="J40" s="49"/>
      <c r="K40" s="49"/>
      <c r="L40" s="50"/>
      <c r="M40" s="42">
        <f t="shared" si="6"/>
        <v>0</v>
      </c>
      <c r="N40" s="9"/>
      <c r="O40" s="43"/>
      <c r="P40" s="43"/>
      <c r="Q40" s="42">
        <f t="shared" si="7"/>
        <v>0</v>
      </c>
      <c r="R40" s="42">
        <f t="shared" si="8"/>
        <v>0</v>
      </c>
      <c r="S40" s="44">
        <f t="shared" si="11"/>
        <v>0</v>
      </c>
      <c r="T40" s="44">
        <f t="shared" si="12"/>
        <v>0</v>
      </c>
      <c r="U40" s="42">
        <f t="shared" si="9"/>
        <v>0</v>
      </c>
      <c r="V40" s="44">
        <f t="shared" si="10"/>
        <v>0</v>
      </c>
      <c r="W40" s="45">
        <f t="shared" si="13"/>
        <v>0</v>
      </c>
    </row>
    <row r="41" spans="1:23" ht="11.25" customHeight="1" x14ac:dyDescent="0.3">
      <c r="A41" s="38" t="s">
        <v>48</v>
      </c>
      <c r="B41" s="48"/>
      <c r="C41" s="9"/>
      <c r="D41" s="49"/>
      <c r="E41" s="49"/>
      <c r="F41" s="50"/>
      <c r="G41" s="49"/>
      <c r="H41" s="42">
        <f t="shared" si="5"/>
        <v>0</v>
      </c>
      <c r="I41" s="9"/>
      <c r="J41" s="49"/>
      <c r="K41" s="49"/>
      <c r="L41" s="50"/>
      <c r="M41" s="42">
        <f t="shared" si="6"/>
        <v>0</v>
      </c>
      <c r="N41" s="9"/>
      <c r="O41" s="43"/>
      <c r="P41" s="43"/>
      <c r="Q41" s="42">
        <f t="shared" si="7"/>
        <v>0</v>
      </c>
      <c r="R41" s="42">
        <f t="shared" si="8"/>
        <v>0</v>
      </c>
      <c r="S41" s="44">
        <f t="shared" si="11"/>
        <v>0</v>
      </c>
      <c r="T41" s="44">
        <f t="shared" si="12"/>
        <v>0</v>
      </c>
      <c r="U41" s="42">
        <f t="shared" si="9"/>
        <v>0</v>
      </c>
      <c r="V41" s="44">
        <f t="shared" si="10"/>
        <v>0</v>
      </c>
      <c r="W41" s="45">
        <f t="shared" si="13"/>
        <v>0</v>
      </c>
    </row>
    <row r="42" spans="1:23" ht="11.25" customHeight="1" x14ac:dyDescent="0.3">
      <c r="A42" s="46" t="s">
        <v>84</v>
      </c>
      <c r="B42" s="48">
        <v>1</v>
      </c>
      <c r="C42" s="9"/>
      <c r="D42" s="49"/>
      <c r="E42" s="49"/>
      <c r="F42" s="50"/>
      <c r="G42" s="49">
        <v>15</v>
      </c>
      <c r="H42" s="42">
        <f t="shared" si="5"/>
        <v>1.4999999999999999E-2</v>
      </c>
      <c r="I42" s="9"/>
      <c r="J42" s="49"/>
      <c r="K42" s="49"/>
      <c r="L42" s="50"/>
      <c r="M42" s="42">
        <f t="shared" si="6"/>
        <v>0</v>
      </c>
      <c r="N42" s="9"/>
      <c r="O42" s="43">
        <v>24</v>
      </c>
      <c r="P42" s="43"/>
      <c r="Q42" s="42">
        <f t="shared" si="7"/>
        <v>0.36</v>
      </c>
      <c r="R42" s="42">
        <f t="shared" si="8"/>
        <v>0</v>
      </c>
      <c r="S42" s="44">
        <f t="shared" si="11"/>
        <v>23.652000000000001</v>
      </c>
      <c r="T42" s="44">
        <f t="shared" si="12"/>
        <v>0</v>
      </c>
      <c r="U42" s="42">
        <f t="shared" si="9"/>
        <v>131.4</v>
      </c>
      <c r="V42" s="44">
        <f t="shared" si="10"/>
        <v>23.652000000000001</v>
      </c>
      <c r="W42" s="45">
        <f t="shared" si="13"/>
        <v>2.3924329875334098E-2</v>
      </c>
    </row>
    <row r="43" spans="1:23" ht="11.25" customHeight="1" x14ac:dyDescent="0.3">
      <c r="A43" s="46" t="s">
        <v>49</v>
      </c>
      <c r="B43" s="48">
        <v>1</v>
      </c>
      <c r="C43" s="9"/>
      <c r="D43" s="49"/>
      <c r="E43" s="49"/>
      <c r="F43" s="50"/>
      <c r="G43" s="49">
        <v>50</v>
      </c>
      <c r="H43" s="42">
        <f t="shared" si="5"/>
        <v>0.05</v>
      </c>
      <c r="I43" s="9"/>
      <c r="J43" s="49"/>
      <c r="K43" s="49"/>
      <c r="L43" s="50"/>
      <c r="M43" s="42">
        <f t="shared" si="6"/>
        <v>0</v>
      </c>
      <c r="N43" s="9"/>
      <c r="O43" s="43">
        <v>3</v>
      </c>
      <c r="P43" s="43"/>
      <c r="Q43" s="42">
        <f t="shared" si="7"/>
        <v>0.15000000000000002</v>
      </c>
      <c r="R43" s="42">
        <f t="shared" si="8"/>
        <v>0</v>
      </c>
      <c r="S43" s="44">
        <f t="shared" si="11"/>
        <v>9.8550000000000004</v>
      </c>
      <c r="T43" s="44">
        <f t="shared" si="12"/>
        <v>0</v>
      </c>
      <c r="U43" s="42">
        <f t="shared" si="9"/>
        <v>54.750000000000007</v>
      </c>
      <c r="V43" s="44">
        <f t="shared" si="10"/>
        <v>9.8550000000000004</v>
      </c>
      <c r="W43" s="45">
        <f t="shared" si="13"/>
        <v>9.9684707813892069E-3</v>
      </c>
    </row>
    <row r="44" spans="1:23" ht="11.25" customHeight="1" x14ac:dyDescent="0.3">
      <c r="A44" s="46"/>
      <c r="B44" s="48"/>
      <c r="C44" s="9"/>
      <c r="D44" s="49"/>
      <c r="E44" s="49"/>
      <c r="F44" s="50"/>
      <c r="G44" s="49"/>
      <c r="H44" s="42">
        <f t="shared" si="5"/>
        <v>0</v>
      </c>
      <c r="I44" s="9"/>
      <c r="J44" s="49"/>
      <c r="K44" s="49"/>
      <c r="L44" s="50"/>
      <c r="M44" s="42">
        <f t="shared" si="6"/>
        <v>0</v>
      </c>
      <c r="N44" s="9"/>
      <c r="O44" s="43"/>
      <c r="P44" s="43"/>
      <c r="Q44" s="42">
        <f t="shared" si="7"/>
        <v>0</v>
      </c>
      <c r="R44" s="42">
        <f t="shared" si="8"/>
        <v>0</v>
      </c>
      <c r="S44" s="44">
        <f t="shared" si="11"/>
        <v>0</v>
      </c>
      <c r="T44" s="44">
        <f t="shared" si="12"/>
        <v>0</v>
      </c>
      <c r="U44" s="42">
        <f t="shared" si="9"/>
        <v>0</v>
      </c>
      <c r="V44" s="44">
        <f t="shared" si="10"/>
        <v>0</v>
      </c>
      <c r="W44" s="45">
        <f t="shared" si="13"/>
        <v>0</v>
      </c>
    </row>
    <row r="45" spans="1:23" ht="11.25" customHeight="1" x14ac:dyDescent="0.3">
      <c r="A45" s="38" t="s">
        <v>50</v>
      </c>
      <c r="B45" s="48"/>
      <c r="C45" s="9"/>
      <c r="D45" s="49"/>
      <c r="E45" s="49"/>
      <c r="F45" s="50"/>
      <c r="G45" s="49"/>
      <c r="H45" s="42">
        <f t="shared" si="5"/>
        <v>0</v>
      </c>
      <c r="I45" s="9"/>
      <c r="J45" s="49"/>
      <c r="K45" s="49"/>
      <c r="L45" s="50"/>
      <c r="M45" s="42">
        <f t="shared" si="6"/>
        <v>0</v>
      </c>
      <c r="N45" s="9"/>
      <c r="O45" s="43"/>
      <c r="P45" s="43"/>
      <c r="Q45" s="42">
        <f t="shared" si="7"/>
        <v>0</v>
      </c>
      <c r="R45" s="42">
        <f t="shared" si="8"/>
        <v>0</v>
      </c>
      <c r="S45" s="44">
        <f t="shared" si="11"/>
        <v>0</v>
      </c>
      <c r="T45" s="44">
        <f t="shared" si="12"/>
        <v>0</v>
      </c>
      <c r="U45" s="42">
        <f t="shared" si="9"/>
        <v>0</v>
      </c>
      <c r="V45" s="44">
        <f t="shared" si="10"/>
        <v>0</v>
      </c>
      <c r="W45" s="45">
        <f t="shared" si="13"/>
        <v>0</v>
      </c>
    </row>
    <row r="46" spans="1:23" ht="11.25" customHeight="1" x14ac:dyDescent="0.3">
      <c r="A46" s="46" t="s">
        <v>51</v>
      </c>
      <c r="B46" s="48">
        <v>2</v>
      </c>
      <c r="C46" s="9"/>
      <c r="D46" s="49"/>
      <c r="E46" s="49"/>
      <c r="F46" s="50"/>
      <c r="G46" s="49">
        <v>35</v>
      </c>
      <c r="H46" s="42">
        <f t="shared" si="5"/>
        <v>7.0000000000000007E-2</v>
      </c>
      <c r="I46" s="9"/>
      <c r="J46" s="49"/>
      <c r="K46" s="49"/>
      <c r="L46" s="50"/>
      <c r="M46" s="42">
        <f t="shared" si="6"/>
        <v>0</v>
      </c>
      <c r="N46" s="9"/>
      <c r="O46" s="43"/>
      <c r="P46" s="43">
        <v>30</v>
      </c>
      <c r="Q46" s="42">
        <f t="shared" si="7"/>
        <v>3.5000000000000003E-2</v>
      </c>
      <c r="R46" s="42">
        <f t="shared" si="8"/>
        <v>0</v>
      </c>
      <c r="S46" s="44">
        <f t="shared" si="11"/>
        <v>2.2995000000000001</v>
      </c>
      <c r="T46" s="44">
        <f t="shared" si="12"/>
        <v>0</v>
      </c>
      <c r="U46" s="42">
        <f t="shared" si="9"/>
        <v>0</v>
      </c>
      <c r="V46" s="44">
        <f t="shared" si="10"/>
        <v>2.2995000000000001</v>
      </c>
      <c r="W46" s="45">
        <f t="shared" si="13"/>
        <v>2.325976515657482E-3</v>
      </c>
    </row>
    <row r="47" spans="1:23" ht="11.25" customHeight="1" x14ac:dyDescent="0.3">
      <c r="A47" s="46"/>
      <c r="B47" s="48"/>
      <c r="C47" s="9"/>
      <c r="D47" s="49"/>
      <c r="E47" s="49"/>
      <c r="F47" s="50"/>
      <c r="G47" s="49"/>
      <c r="H47" s="42">
        <f t="shared" si="5"/>
        <v>0</v>
      </c>
      <c r="I47" s="9"/>
      <c r="J47" s="49"/>
      <c r="K47" s="49"/>
      <c r="L47" s="50"/>
      <c r="M47" s="42">
        <f t="shared" si="6"/>
        <v>0</v>
      </c>
      <c r="N47" s="9"/>
      <c r="O47" s="43"/>
      <c r="P47" s="43"/>
      <c r="Q47" s="42">
        <f t="shared" si="7"/>
        <v>0</v>
      </c>
      <c r="R47" s="42">
        <f t="shared" si="8"/>
        <v>0</v>
      </c>
      <c r="S47" s="44">
        <f t="shared" si="11"/>
        <v>0</v>
      </c>
      <c r="T47" s="44">
        <f t="shared" si="12"/>
        <v>0</v>
      </c>
      <c r="U47" s="42">
        <f t="shared" si="9"/>
        <v>0</v>
      </c>
      <c r="V47" s="44">
        <f t="shared" si="10"/>
        <v>0</v>
      </c>
      <c r="W47" s="45">
        <f t="shared" si="13"/>
        <v>0</v>
      </c>
    </row>
    <row r="48" spans="1:23" ht="11.25" customHeight="1" x14ac:dyDescent="0.3">
      <c r="A48" s="38" t="s">
        <v>52</v>
      </c>
      <c r="B48" s="48"/>
      <c r="C48" s="9"/>
      <c r="D48" s="49"/>
      <c r="E48" s="49"/>
      <c r="F48" s="50"/>
      <c r="G48" s="49"/>
      <c r="H48" s="42">
        <f t="shared" si="5"/>
        <v>0</v>
      </c>
      <c r="I48" s="9"/>
      <c r="J48" s="49"/>
      <c r="K48" s="49"/>
      <c r="L48" s="50"/>
      <c r="M48" s="42">
        <f t="shared" si="6"/>
        <v>0</v>
      </c>
      <c r="N48" s="9"/>
      <c r="O48" s="43"/>
      <c r="P48" s="43"/>
      <c r="Q48" s="42">
        <f t="shared" si="7"/>
        <v>0</v>
      </c>
      <c r="R48" s="42">
        <f t="shared" si="8"/>
        <v>0</v>
      </c>
      <c r="S48" s="44">
        <f t="shared" si="11"/>
        <v>0</v>
      </c>
      <c r="T48" s="44">
        <f t="shared" si="12"/>
        <v>0</v>
      </c>
      <c r="U48" s="42">
        <f t="shared" si="9"/>
        <v>0</v>
      </c>
      <c r="V48" s="44">
        <f t="shared" si="10"/>
        <v>0</v>
      </c>
      <c r="W48" s="45">
        <f t="shared" si="13"/>
        <v>0</v>
      </c>
    </row>
    <row r="49" spans="1:23" ht="11.25" customHeight="1" x14ac:dyDescent="0.3">
      <c r="A49" s="46" t="s">
        <v>53</v>
      </c>
      <c r="B49" s="48">
        <v>1</v>
      </c>
      <c r="C49" s="9"/>
      <c r="D49" s="49"/>
      <c r="E49" s="49"/>
      <c r="F49" s="50"/>
      <c r="G49" s="49">
        <v>80</v>
      </c>
      <c r="H49" s="42">
        <f t="shared" si="5"/>
        <v>0.08</v>
      </c>
      <c r="I49" s="9"/>
      <c r="J49" s="49"/>
      <c r="K49" s="49"/>
      <c r="L49" s="50"/>
      <c r="M49" s="42">
        <f t="shared" si="6"/>
        <v>0</v>
      </c>
      <c r="N49" s="9"/>
      <c r="O49" s="43">
        <v>1</v>
      </c>
      <c r="P49" s="43"/>
      <c r="Q49" s="42">
        <f t="shared" si="7"/>
        <v>0.08</v>
      </c>
      <c r="R49" s="42">
        <f t="shared" si="8"/>
        <v>0</v>
      </c>
      <c r="S49" s="44">
        <f t="shared" si="11"/>
        <v>5.2559999999999993</v>
      </c>
      <c r="T49" s="44">
        <f t="shared" si="12"/>
        <v>0</v>
      </c>
      <c r="U49" s="42">
        <f t="shared" si="9"/>
        <v>29.2</v>
      </c>
      <c r="V49" s="44">
        <f t="shared" si="10"/>
        <v>5.2559999999999993</v>
      </c>
      <c r="W49" s="45">
        <f t="shared" si="13"/>
        <v>5.3165177500742429E-3</v>
      </c>
    </row>
    <row r="50" spans="1:23" ht="11.25" customHeight="1" x14ac:dyDescent="0.3">
      <c r="A50" s="46" t="s">
        <v>54</v>
      </c>
      <c r="B50" s="48">
        <v>1</v>
      </c>
      <c r="C50" s="9"/>
      <c r="D50" s="49"/>
      <c r="E50" s="49"/>
      <c r="F50" s="50"/>
      <c r="G50" s="49"/>
      <c r="H50" s="42">
        <f t="shared" si="5"/>
        <v>0</v>
      </c>
      <c r="I50" s="9"/>
      <c r="J50" s="49"/>
      <c r="K50" s="49"/>
      <c r="L50" s="50"/>
      <c r="M50" s="42">
        <f t="shared" si="6"/>
        <v>0</v>
      </c>
      <c r="N50" s="9"/>
      <c r="O50" s="43"/>
      <c r="P50" s="43"/>
      <c r="Q50" s="42">
        <f t="shared" si="7"/>
        <v>0</v>
      </c>
      <c r="R50" s="42">
        <f t="shared" si="8"/>
        <v>0</v>
      </c>
      <c r="S50" s="44">
        <f t="shared" si="11"/>
        <v>0</v>
      </c>
      <c r="T50" s="44">
        <f t="shared" si="12"/>
        <v>0</v>
      </c>
      <c r="U50" s="42">
        <f t="shared" si="9"/>
        <v>0</v>
      </c>
      <c r="V50" s="44">
        <f t="shared" si="10"/>
        <v>0</v>
      </c>
      <c r="W50" s="45">
        <f t="shared" si="13"/>
        <v>0</v>
      </c>
    </row>
    <row r="51" spans="1:23" ht="11.25" customHeight="1" x14ac:dyDescent="0.3">
      <c r="A51" s="46" t="s">
        <v>33</v>
      </c>
      <c r="B51" s="48">
        <v>1</v>
      </c>
      <c r="C51" s="9"/>
      <c r="D51" s="49"/>
      <c r="E51" s="49"/>
      <c r="F51" s="50"/>
      <c r="G51" s="49"/>
      <c r="H51" s="42">
        <f t="shared" si="5"/>
        <v>0</v>
      </c>
      <c r="I51" s="9"/>
      <c r="J51" s="49"/>
      <c r="K51" s="49"/>
      <c r="L51" s="50"/>
      <c r="M51" s="42">
        <f t="shared" si="6"/>
        <v>0</v>
      </c>
      <c r="N51" s="9"/>
      <c r="O51" s="43"/>
      <c r="P51" s="43"/>
      <c r="Q51" s="42">
        <f t="shared" si="7"/>
        <v>0</v>
      </c>
      <c r="R51" s="42">
        <f t="shared" si="8"/>
        <v>0</v>
      </c>
      <c r="S51" s="44">
        <f t="shared" si="11"/>
        <v>0</v>
      </c>
      <c r="T51" s="44">
        <f t="shared" si="12"/>
        <v>0</v>
      </c>
      <c r="U51" s="42">
        <f t="shared" si="9"/>
        <v>0</v>
      </c>
      <c r="V51" s="44">
        <f t="shared" si="10"/>
        <v>0</v>
      </c>
      <c r="W51" s="45">
        <f t="shared" si="13"/>
        <v>0</v>
      </c>
    </row>
    <row r="52" spans="1:23" ht="11.25" customHeight="1" x14ac:dyDescent="0.3">
      <c r="A52" s="46" t="s">
        <v>55</v>
      </c>
      <c r="B52" s="48">
        <v>6</v>
      </c>
      <c r="C52" s="9"/>
      <c r="D52" s="49"/>
      <c r="E52" s="49"/>
      <c r="F52" s="50"/>
      <c r="G52" s="49">
        <v>50</v>
      </c>
      <c r="H52" s="42">
        <f t="shared" si="5"/>
        <v>0.30000000000000004</v>
      </c>
      <c r="I52" s="9"/>
      <c r="J52" s="49"/>
      <c r="K52" s="49"/>
      <c r="L52" s="50"/>
      <c r="M52" s="42">
        <f t="shared" si="6"/>
        <v>0</v>
      </c>
      <c r="N52" s="9"/>
      <c r="O52" s="43">
        <v>0.5</v>
      </c>
      <c r="P52" s="43"/>
      <c r="Q52" s="42">
        <f t="shared" si="7"/>
        <v>0.15000000000000002</v>
      </c>
      <c r="R52" s="42">
        <f t="shared" si="8"/>
        <v>0</v>
      </c>
      <c r="S52" s="44">
        <f t="shared" si="11"/>
        <v>9.8550000000000004</v>
      </c>
      <c r="T52" s="44">
        <f t="shared" si="12"/>
        <v>0</v>
      </c>
      <c r="U52" s="42">
        <f t="shared" si="9"/>
        <v>54.750000000000007</v>
      </c>
      <c r="V52" s="44">
        <f t="shared" si="10"/>
        <v>9.8550000000000004</v>
      </c>
      <c r="W52" s="45">
        <f t="shared" si="13"/>
        <v>9.9684707813892069E-3</v>
      </c>
    </row>
    <row r="53" spans="1:23" ht="11.25" customHeight="1" x14ac:dyDescent="0.3">
      <c r="A53" s="46"/>
      <c r="B53" s="48"/>
      <c r="C53" s="9"/>
      <c r="D53" s="49"/>
      <c r="E53" s="49"/>
      <c r="F53" s="50"/>
      <c r="G53" s="49"/>
      <c r="H53" s="42">
        <f t="shared" si="5"/>
        <v>0</v>
      </c>
      <c r="I53" s="9"/>
      <c r="J53" s="49"/>
      <c r="K53" s="49"/>
      <c r="L53" s="50"/>
      <c r="M53" s="42">
        <f t="shared" si="6"/>
        <v>0</v>
      </c>
      <c r="N53" s="9"/>
      <c r="O53" s="43"/>
      <c r="P53" s="43"/>
      <c r="Q53" s="42">
        <f t="shared" si="7"/>
        <v>0</v>
      </c>
      <c r="R53" s="42">
        <f t="shared" si="8"/>
        <v>0</v>
      </c>
      <c r="S53" s="44">
        <f t="shared" si="11"/>
        <v>0</v>
      </c>
      <c r="T53" s="44">
        <f t="shared" si="12"/>
        <v>0</v>
      </c>
      <c r="U53" s="42">
        <f t="shared" si="9"/>
        <v>0</v>
      </c>
      <c r="V53" s="44">
        <f t="shared" si="10"/>
        <v>0</v>
      </c>
      <c r="W53" s="45">
        <f t="shared" si="13"/>
        <v>0</v>
      </c>
    </row>
    <row r="54" spans="1:23" ht="11.25" customHeight="1" x14ac:dyDescent="0.3">
      <c r="A54" s="38" t="s">
        <v>85</v>
      </c>
      <c r="B54" s="48"/>
      <c r="C54" s="9"/>
      <c r="D54" s="49"/>
      <c r="E54" s="49"/>
      <c r="F54" s="50"/>
      <c r="G54" s="49"/>
      <c r="H54" s="42">
        <f t="shared" si="5"/>
        <v>0</v>
      </c>
      <c r="I54" s="9"/>
      <c r="J54" s="49"/>
      <c r="K54" s="49"/>
      <c r="L54" s="50"/>
      <c r="M54" s="42">
        <f t="shared" si="6"/>
        <v>0</v>
      </c>
      <c r="N54" s="9"/>
      <c r="O54" s="43"/>
      <c r="P54" s="43"/>
      <c r="Q54" s="42">
        <f t="shared" si="7"/>
        <v>0</v>
      </c>
      <c r="R54" s="42">
        <f t="shared" si="8"/>
        <v>0</v>
      </c>
      <c r="S54" s="44">
        <f t="shared" si="11"/>
        <v>0</v>
      </c>
      <c r="T54" s="44">
        <f t="shared" si="12"/>
        <v>0</v>
      </c>
      <c r="U54" s="42">
        <f t="shared" si="9"/>
        <v>0</v>
      </c>
      <c r="V54" s="44">
        <f t="shared" si="10"/>
        <v>0</v>
      </c>
      <c r="W54" s="45">
        <f t="shared" si="13"/>
        <v>0</v>
      </c>
    </row>
    <row r="55" spans="1:23" ht="11.25" customHeight="1" x14ac:dyDescent="0.3">
      <c r="A55" s="46" t="s">
        <v>54</v>
      </c>
      <c r="B55" s="48">
        <v>1</v>
      </c>
      <c r="C55" s="9"/>
      <c r="D55" s="49"/>
      <c r="E55" s="49"/>
      <c r="F55" s="50"/>
      <c r="G55" s="49"/>
      <c r="H55" s="42">
        <f t="shared" si="5"/>
        <v>0</v>
      </c>
      <c r="I55" s="9"/>
      <c r="J55" s="49"/>
      <c r="K55" s="49"/>
      <c r="L55" s="50"/>
      <c r="M55" s="42">
        <f t="shared" si="6"/>
        <v>0</v>
      </c>
      <c r="N55" s="9"/>
      <c r="O55" s="43"/>
      <c r="P55" s="43"/>
      <c r="Q55" s="42">
        <f t="shared" si="7"/>
        <v>0</v>
      </c>
      <c r="R55" s="42">
        <f t="shared" si="8"/>
        <v>0</v>
      </c>
      <c r="S55" s="44">
        <f t="shared" si="11"/>
        <v>0</v>
      </c>
      <c r="T55" s="44">
        <f t="shared" si="12"/>
        <v>0</v>
      </c>
      <c r="U55" s="42">
        <f t="shared" si="9"/>
        <v>0</v>
      </c>
      <c r="V55" s="44">
        <f t="shared" si="10"/>
        <v>0</v>
      </c>
      <c r="W55" s="45">
        <f t="shared" si="13"/>
        <v>0</v>
      </c>
    </row>
    <row r="56" spans="1:23" ht="11.25" customHeight="1" x14ac:dyDescent="0.3">
      <c r="A56" s="46" t="s">
        <v>56</v>
      </c>
      <c r="B56" s="48">
        <v>1</v>
      </c>
      <c r="C56" s="9"/>
      <c r="D56" s="49"/>
      <c r="E56" s="49"/>
      <c r="F56" s="50"/>
      <c r="G56" s="49">
        <v>15</v>
      </c>
      <c r="H56" s="42">
        <f t="shared" si="5"/>
        <v>1.4999999999999999E-2</v>
      </c>
      <c r="I56" s="9"/>
      <c r="J56" s="49"/>
      <c r="K56" s="49"/>
      <c r="L56" s="50"/>
      <c r="M56" s="42">
        <f t="shared" si="6"/>
        <v>0</v>
      </c>
      <c r="N56" s="9"/>
      <c r="O56" s="43">
        <v>1</v>
      </c>
      <c r="P56" s="43"/>
      <c r="Q56" s="42">
        <f t="shared" si="7"/>
        <v>1.4999999999999999E-2</v>
      </c>
      <c r="R56" s="42">
        <f t="shared" si="8"/>
        <v>0</v>
      </c>
      <c r="S56" s="44">
        <f t="shared" si="11"/>
        <v>0.98549999999999993</v>
      </c>
      <c r="T56" s="44">
        <f t="shared" si="12"/>
        <v>0</v>
      </c>
      <c r="U56" s="42">
        <f t="shared" si="9"/>
        <v>5.4749999999999996</v>
      </c>
      <c r="V56" s="44">
        <f t="shared" si="10"/>
        <v>0.98549999999999993</v>
      </c>
      <c r="W56" s="45">
        <f t="shared" si="13"/>
        <v>9.9684707813892061E-4</v>
      </c>
    </row>
    <row r="57" spans="1:23" ht="11.25" customHeight="1" x14ac:dyDescent="0.3">
      <c r="A57" s="46"/>
      <c r="B57" s="48"/>
      <c r="C57" s="9"/>
      <c r="D57" s="49"/>
      <c r="E57" s="49"/>
      <c r="F57" s="50"/>
      <c r="G57" s="49"/>
      <c r="H57" s="42">
        <f t="shared" si="5"/>
        <v>0</v>
      </c>
      <c r="I57" s="9"/>
      <c r="J57" s="49"/>
      <c r="K57" s="49"/>
      <c r="L57" s="50"/>
      <c r="M57" s="42">
        <f t="shared" si="6"/>
        <v>0</v>
      </c>
      <c r="N57" s="9"/>
      <c r="O57" s="43"/>
      <c r="P57" s="43"/>
      <c r="Q57" s="42">
        <f t="shared" si="7"/>
        <v>0</v>
      </c>
      <c r="R57" s="42">
        <f t="shared" si="8"/>
        <v>0</v>
      </c>
      <c r="S57" s="44">
        <f t="shared" si="11"/>
        <v>0</v>
      </c>
      <c r="T57" s="44">
        <f t="shared" si="12"/>
        <v>0</v>
      </c>
      <c r="U57" s="42">
        <f t="shared" si="9"/>
        <v>0</v>
      </c>
      <c r="V57" s="44">
        <f t="shared" si="10"/>
        <v>0</v>
      </c>
      <c r="W57" s="45">
        <f t="shared" si="13"/>
        <v>0</v>
      </c>
    </row>
    <row r="58" spans="1:23" ht="11.25" customHeight="1" x14ac:dyDescent="0.3">
      <c r="A58" s="38" t="s">
        <v>57</v>
      </c>
      <c r="B58" s="48"/>
      <c r="C58" s="9"/>
      <c r="D58" s="49"/>
      <c r="E58" s="49"/>
      <c r="F58" s="50"/>
      <c r="G58" s="49"/>
      <c r="H58" s="42">
        <f t="shared" si="5"/>
        <v>0</v>
      </c>
      <c r="I58" s="9"/>
      <c r="J58" s="49"/>
      <c r="K58" s="49"/>
      <c r="L58" s="50"/>
      <c r="M58" s="42">
        <f t="shared" si="6"/>
        <v>0</v>
      </c>
      <c r="N58" s="9"/>
      <c r="O58" s="43"/>
      <c r="P58" s="43"/>
      <c r="Q58" s="42">
        <f t="shared" si="7"/>
        <v>0</v>
      </c>
      <c r="R58" s="42">
        <f t="shared" si="8"/>
        <v>0</v>
      </c>
      <c r="S58" s="44">
        <f t="shared" si="11"/>
        <v>0</v>
      </c>
      <c r="T58" s="44">
        <f t="shared" si="12"/>
        <v>0</v>
      </c>
      <c r="U58" s="42">
        <f t="shared" si="9"/>
        <v>0</v>
      </c>
      <c r="V58" s="44">
        <f t="shared" si="10"/>
        <v>0</v>
      </c>
      <c r="W58" s="45">
        <f t="shared" si="13"/>
        <v>0</v>
      </c>
    </row>
    <row r="59" spans="1:23" ht="11.25" customHeight="1" x14ac:dyDescent="0.3">
      <c r="A59" s="46" t="s">
        <v>58</v>
      </c>
      <c r="B59" s="48">
        <v>1</v>
      </c>
      <c r="C59" s="9"/>
      <c r="D59" s="49"/>
      <c r="E59" s="49"/>
      <c r="F59" s="50"/>
      <c r="G59" s="49"/>
      <c r="H59" s="42">
        <f t="shared" si="5"/>
        <v>0</v>
      </c>
      <c r="I59" s="9"/>
      <c r="J59" s="49"/>
      <c r="K59" s="49"/>
      <c r="L59" s="50"/>
      <c r="M59" s="42">
        <f t="shared" si="6"/>
        <v>0</v>
      </c>
      <c r="N59" s="9"/>
      <c r="O59" s="43"/>
      <c r="P59" s="43"/>
      <c r="Q59" s="42">
        <f t="shared" si="7"/>
        <v>0</v>
      </c>
      <c r="R59" s="42">
        <f t="shared" si="8"/>
        <v>0</v>
      </c>
      <c r="S59" s="44">
        <f t="shared" si="11"/>
        <v>0</v>
      </c>
      <c r="T59" s="44">
        <f t="shared" si="12"/>
        <v>0</v>
      </c>
      <c r="U59" s="42">
        <f t="shared" si="9"/>
        <v>0</v>
      </c>
      <c r="V59" s="44">
        <f t="shared" si="10"/>
        <v>0</v>
      </c>
      <c r="W59" s="45">
        <f t="shared" si="13"/>
        <v>0</v>
      </c>
    </row>
    <row r="60" spans="1:23" ht="11.25" customHeight="1" x14ac:dyDescent="0.3">
      <c r="A60" s="46" t="s">
        <v>59</v>
      </c>
      <c r="B60" s="48">
        <v>1</v>
      </c>
      <c r="C60" s="9"/>
      <c r="D60" s="49"/>
      <c r="E60" s="49"/>
      <c r="F60" s="50"/>
      <c r="G60" s="49"/>
      <c r="H60" s="42">
        <f t="shared" si="5"/>
        <v>0</v>
      </c>
      <c r="I60" s="9"/>
      <c r="J60" s="49"/>
      <c r="K60" s="49"/>
      <c r="L60" s="50"/>
      <c r="M60" s="42">
        <f t="shared" si="6"/>
        <v>0</v>
      </c>
      <c r="N60" s="9"/>
      <c r="O60" s="43"/>
      <c r="P60" s="43"/>
      <c r="Q60" s="42">
        <f t="shared" si="7"/>
        <v>0</v>
      </c>
      <c r="R60" s="42">
        <f t="shared" si="8"/>
        <v>0</v>
      </c>
      <c r="S60" s="44">
        <f t="shared" si="11"/>
        <v>0</v>
      </c>
      <c r="T60" s="44">
        <f t="shared" si="12"/>
        <v>0</v>
      </c>
      <c r="U60" s="42">
        <f t="shared" si="9"/>
        <v>0</v>
      </c>
      <c r="V60" s="44">
        <f t="shared" si="10"/>
        <v>0</v>
      </c>
      <c r="W60" s="45">
        <f t="shared" si="13"/>
        <v>0</v>
      </c>
    </row>
    <row r="61" spans="1:23" ht="11.25" customHeight="1" x14ac:dyDescent="0.3">
      <c r="A61" s="46" t="s">
        <v>60</v>
      </c>
      <c r="B61" s="48">
        <v>1</v>
      </c>
      <c r="C61" s="9"/>
      <c r="D61" s="49"/>
      <c r="E61" s="49"/>
      <c r="F61" s="50"/>
      <c r="G61" s="49"/>
      <c r="H61" s="42">
        <f t="shared" si="5"/>
        <v>0</v>
      </c>
      <c r="I61" s="9"/>
      <c r="J61" s="49"/>
      <c r="K61" s="49"/>
      <c r="L61" s="50"/>
      <c r="M61" s="42">
        <f t="shared" si="6"/>
        <v>0</v>
      </c>
      <c r="N61" s="9"/>
      <c r="O61" s="43"/>
      <c r="P61" s="43"/>
      <c r="Q61" s="42">
        <f t="shared" si="7"/>
        <v>0</v>
      </c>
      <c r="R61" s="42">
        <f t="shared" si="8"/>
        <v>0</v>
      </c>
      <c r="S61" s="44">
        <f t="shared" si="11"/>
        <v>0</v>
      </c>
      <c r="T61" s="44">
        <f t="shared" si="12"/>
        <v>0</v>
      </c>
      <c r="U61" s="42">
        <f t="shared" si="9"/>
        <v>0</v>
      </c>
      <c r="V61" s="44">
        <f t="shared" si="10"/>
        <v>0</v>
      </c>
      <c r="W61" s="45">
        <f t="shared" si="13"/>
        <v>0</v>
      </c>
    </row>
    <row r="62" spans="1:23" ht="11.25" customHeight="1" x14ac:dyDescent="0.3">
      <c r="A62" s="46" t="s">
        <v>61</v>
      </c>
      <c r="B62" s="48">
        <v>1</v>
      </c>
      <c r="C62" s="9"/>
      <c r="D62" s="49"/>
      <c r="E62" s="49"/>
      <c r="F62" s="50"/>
      <c r="G62" s="49"/>
      <c r="H62" s="42">
        <f t="shared" si="5"/>
        <v>0</v>
      </c>
      <c r="I62" s="9"/>
      <c r="J62" s="49"/>
      <c r="K62" s="49"/>
      <c r="L62" s="50"/>
      <c r="M62" s="42">
        <f t="shared" si="6"/>
        <v>0</v>
      </c>
      <c r="N62" s="9"/>
      <c r="O62" s="43"/>
      <c r="P62" s="43"/>
      <c r="Q62" s="42">
        <f t="shared" si="7"/>
        <v>0</v>
      </c>
      <c r="R62" s="42">
        <f t="shared" si="8"/>
        <v>0</v>
      </c>
      <c r="S62" s="44">
        <f t="shared" si="11"/>
        <v>0</v>
      </c>
      <c r="T62" s="44">
        <f t="shared" si="12"/>
        <v>0</v>
      </c>
      <c r="U62" s="42">
        <f t="shared" si="9"/>
        <v>0</v>
      </c>
      <c r="V62" s="44">
        <f t="shared" si="10"/>
        <v>0</v>
      </c>
      <c r="W62" s="45">
        <f t="shared" si="13"/>
        <v>0</v>
      </c>
    </row>
    <row r="63" spans="1:23" ht="11.25" customHeight="1" x14ac:dyDescent="0.3">
      <c r="A63" s="46" t="s">
        <v>62</v>
      </c>
      <c r="B63" s="48">
        <v>1</v>
      </c>
      <c r="C63" s="9"/>
      <c r="D63" s="49"/>
      <c r="E63" s="49"/>
      <c r="F63" s="50"/>
      <c r="G63" s="49">
        <v>75</v>
      </c>
      <c r="H63" s="42">
        <f t="shared" si="5"/>
        <v>7.4999999999999997E-2</v>
      </c>
      <c r="I63" s="9"/>
      <c r="J63" s="49"/>
      <c r="K63" s="49"/>
      <c r="L63" s="50"/>
      <c r="M63" s="42">
        <f t="shared" si="6"/>
        <v>0</v>
      </c>
      <c r="N63" s="9"/>
      <c r="O63" s="43">
        <v>5</v>
      </c>
      <c r="P63" s="43"/>
      <c r="Q63" s="42">
        <f t="shared" si="7"/>
        <v>0.375</v>
      </c>
      <c r="R63" s="42">
        <f t="shared" si="8"/>
        <v>0</v>
      </c>
      <c r="S63" s="44">
        <f t="shared" si="11"/>
        <v>24.637499999999999</v>
      </c>
      <c r="T63" s="44">
        <f t="shared" si="12"/>
        <v>0</v>
      </c>
      <c r="U63" s="42">
        <f t="shared" si="9"/>
        <v>136.875</v>
      </c>
      <c r="V63" s="44">
        <f t="shared" si="10"/>
        <v>24.637499999999999</v>
      </c>
      <c r="W63" s="45">
        <f t="shared" si="13"/>
        <v>2.4921176953473019E-2</v>
      </c>
    </row>
    <row r="64" spans="1:23" ht="11.25" customHeight="1" x14ac:dyDescent="0.3">
      <c r="A64" s="46" t="s">
        <v>63</v>
      </c>
      <c r="B64" s="48">
        <v>2</v>
      </c>
      <c r="C64" s="9"/>
      <c r="D64" s="49"/>
      <c r="E64" s="49"/>
      <c r="F64" s="50"/>
      <c r="G64" s="49">
        <v>10</v>
      </c>
      <c r="H64" s="42">
        <f t="shared" si="5"/>
        <v>0.02</v>
      </c>
      <c r="I64" s="9"/>
      <c r="J64" s="49"/>
      <c r="K64" s="49"/>
      <c r="L64" s="50"/>
      <c r="M64" s="42">
        <f t="shared" si="6"/>
        <v>0</v>
      </c>
      <c r="N64" s="9"/>
      <c r="O64" s="43">
        <v>1</v>
      </c>
      <c r="P64" s="43"/>
      <c r="Q64" s="42">
        <f t="shared" si="7"/>
        <v>0.02</v>
      </c>
      <c r="R64" s="42">
        <f t="shared" si="8"/>
        <v>0</v>
      </c>
      <c r="S64" s="44">
        <f t="shared" si="11"/>
        <v>1.3139999999999998</v>
      </c>
      <c r="T64" s="44">
        <f t="shared" si="12"/>
        <v>0</v>
      </c>
      <c r="U64" s="42">
        <f t="shared" si="9"/>
        <v>7.3</v>
      </c>
      <c r="V64" s="44">
        <f t="shared" si="10"/>
        <v>1.3139999999999998</v>
      </c>
      <c r="W64" s="45">
        <f t="shared" si="13"/>
        <v>1.3291294375185607E-3</v>
      </c>
    </row>
    <row r="65" spans="1:23" ht="11.25" customHeight="1" x14ac:dyDescent="0.3">
      <c r="A65" s="46" t="s">
        <v>64</v>
      </c>
      <c r="B65" s="48">
        <v>1</v>
      </c>
      <c r="C65" s="9"/>
      <c r="D65" s="49"/>
      <c r="E65" s="49"/>
      <c r="F65" s="50"/>
      <c r="G65" s="49">
        <v>20</v>
      </c>
      <c r="H65" s="42">
        <f t="shared" si="5"/>
        <v>0.02</v>
      </c>
      <c r="I65" s="9"/>
      <c r="J65" s="49"/>
      <c r="K65" s="49"/>
      <c r="L65" s="50"/>
      <c r="M65" s="42">
        <f t="shared" si="6"/>
        <v>0</v>
      </c>
      <c r="N65" s="9"/>
      <c r="O65" s="43"/>
      <c r="P65" s="43">
        <v>10</v>
      </c>
      <c r="Q65" s="42">
        <f t="shared" si="7"/>
        <v>3.3333333333333331E-3</v>
      </c>
      <c r="R65" s="42">
        <f t="shared" si="8"/>
        <v>0</v>
      </c>
      <c r="S65" s="44">
        <f t="shared" ref="S65:S85" si="14">Q65*365*kWhPrijs</f>
        <v>0.21899999999999997</v>
      </c>
      <c r="T65" s="44">
        <f t="shared" ref="T65:T85" si="15">R65*365*kWhPrijs</f>
        <v>0</v>
      </c>
      <c r="U65" s="42">
        <f t="shared" si="9"/>
        <v>0</v>
      </c>
      <c r="V65" s="44">
        <f t="shared" si="10"/>
        <v>0.21899999999999997</v>
      </c>
      <c r="W65" s="45">
        <f t="shared" ref="W65:W85" si="16">V65/TotaalKosten</f>
        <v>2.2152157291976013E-4</v>
      </c>
    </row>
    <row r="66" spans="1:23" ht="11.25" customHeight="1" x14ac:dyDescent="0.3">
      <c r="A66" s="46"/>
      <c r="B66" s="48"/>
      <c r="C66" s="9"/>
      <c r="D66" s="49"/>
      <c r="E66" s="49"/>
      <c r="F66" s="50"/>
      <c r="G66" s="49"/>
      <c r="H66" s="42">
        <f t="shared" ref="H66:H85" si="17">IFERROR(IF(G66&gt;0,B66*(G66/1000),(F66/(D66*60+E66))*60),0)</f>
        <v>0</v>
      </c>
      <c r="I66" s="9"/>
      <c r="J66" s="49"/>
      <c r="K66" s="49"/>
      <c r="L66" s="50"/>
      <c r="M66" s="42">
        <f t="shared" ref="M66:M85" si="18">IFERROR((L66/(J66*60+K66))*60,0)</f>
        <v>0</v>
      </c>
      <c r="N66" s="9"/>
      <c r="O66" s="43"/>
      <c r="P66" s="43"/>
      <c r="Q66" s="42">
        <f t="shared" ref="Q66:Q85" si="19">((O66*60+P66)/60)*H66</f>
        <v>0</v>
      </c>
      <c r="R66" s="42">
        <f t="shared" ref="R66:R85" si="20">(((24*60)-(O66*60+P66))/60)*M66</f>
        <v>0</v>
      </c>
      <c r="S66" s="44">
        <f t="shared" si="14"/>
        <v>0</v>
      </c>
      <c r="T66" s="44">
        <f t="shared" si="15"/>
        <v>0</v>
      </c>
      <c r="U66" s="42">
        <f t="shared" ref="U66:U85" si="21">H66*O66*365+M66*R66*365</f>
        <v>0</v>
      </c>
      <c r="V66" s="44">
        <f t="shared" ref="V66:V85" si="22">S66+T66</f>
        <v>0</v>
      </c>
      <c r="W66" s="45">
        <f t="shared" si="16"/>
        <v>0</v>
      </c>
    </row>
    <row r="67" spans="1:23" ht="11.25" customHeight="1" x14ac:dyDescent="0.3">
      <c r="A67" s="38" t="s">
        <v>65</v>
      </c>
      <c r="B67" s="48"/>
      <c r="C67" s="9"/>
      <c r="D67" s="49"/>
      <c r="E67" s="49"/>
      <c r="F67" s="50"/>
      <c r="G67" s="49"/>
      <c r="H67" s="42">
        <f t="shared" si="17"/>
        <v>0</v>
      </c>
      <c r="I67" s="9"/>
      <c r="J67" s="49"/>
      <c r="K67" s="49"/>
      <c r="L67" s="50"/>
      <c r="M67" s="42">
        <f t="shared" si="18"/>
        <v>0</v>
      </c>
      <c r="N67" s="9"/>
      <c r="O67" s="43"/>
      <c r="P67" s="43"/>
      <c r="Q67" s="42">
        <f t="shared" si="19"/>
        <v>0</v>
      </c>
      <c r="R67" s="42">
        <f t="shared" si="20"/>
        <v>0</v>
      </c>
      <c r="S67" s="44">
        <f t="shared" si="14"/>
        <v>0</v>
      </c>
      <c r="T67" s="44">
        <f t="shared" si="15"/>
        <v>0</v>
      </c>
      <c r="U67" s="42">
        <f t="shared" si="21"/>
        <v>0</v>
      </c>
      <c r="V67" s="44">
        <f t="shared" si="22"/>
        <v>0</v>
      </c>
      <c r="W67" s="45">
        <f t="shared" si="16"/>
        <v>0</v>
      </c>
    </row>
    <row r="68" spans="1:23" ht="11.25" customHeight="1" x14ac:dyDescent="0.3">
      <c r="A68" s="46" t="s">
        <v>66</v>
      </c>
      <c r="B68" s="48">
        <v>2</v>
      </c>
      <c r="C68" s="9"/>
      <c r="D68" s="49"/>
      <c r="E68" s="49"/>
      <c r="F68" s="50"/>
      <c r="G68" s="49">
        <v>35</v>
      </c>
      <c r="H68" s="42">
        <f t="shared" si="17"/>
        <v>7.0000000000000007E-2</v>
      </c>
      <c r="I68" s="9"/>
      <c r="J68" s="49"/>
      <c r="K68" s="49"/>
      <c r="L68" s="50"/>
      <c r="M68" s="42">
        <f t="shared" si="18"/>
        <v>0</v>
      </c>
      <c r="N68" s="9"/>
      <c r="O68" s="43">
        <v>1</v>
      </c>
      <c r="P68" s="43"/>
      <c r="Q68" s="42">
        <f t="shared" si="19"/>
        <v>7.0000000000000007E-2</v>
      </c>
      <c r="R68" s="42">
        <f t="shared" si="20"/>
        <v>0</v>
      </c>
      <c r="S68" s="44">
        <f t="shared" si="14"/>
        <v>4.5990000000000002</v>
      </c>
      <c r="T68" s="44">
        <f t="shared" si="15"/>
        <v>0</v>
      </c>
      <c r="U68" s="42">
        <f t="shared" si="21"/>
        <v>25.55</v>
      </c>
      <c r="V68" s="44">
        <f t="shared" si="22"/>
        <v>4.5990000000000002</v>
      </c>
      <c r="W68" s="45">
        <f t="shared" si="16"/>
        <v>4.651953031314964E-3</v>
      </c>
    </row>
    <row r="69" spans="1:23" ht="11.25" customHeight="1" x14ac:dyDescent="0.3">
      <c r="A69" s="46"/>
      <c r="B69" s="48"/>
      <c r="C69" s="9"/>
      <c r="D69" s="49"/>
      <c r="E69" s="49"/>
      <c r="F69" s="50"/>
      <c r="G69" s="49"/>
      <c r="H69" s="42">
        <f t="shared" si="17"/>
        <v>0</v>
      </c>
      <c r="I69" s="9"/>
      <c r="J69" s="49"/>
      <c r="K69" s="49"/>
      <c r="L69" s="50"/>
      <c r="M69" s="42">
        <f t="shared" si="18"/>
        <v>0</v>
      </c>
      <c r="N69" s="9"/>
      <c r="O69" s="43"/>
      <c r="P69" s="43"/>
      <c r="Q69" s="42">
        <f t="shared" si="19"/>
        <v>0</v>
      </c>
      <c r="R69" s="42">
        <f t="shared" si="20"/>
        <v>0</v>
      </c>
      <c r="S69" s="44">
        <f t="shared" si="14"/>
        <v>0</v>
      </c>
      <c r="T69" s="44">
        <f t="shared" si="15"/>
        <v>0</v>
      </c>
      <c r="U69" s="42">
        <f t="shared" si="21"/>
        <v>0</v>
      </c>
      <c r="V69" s="44">
        <f t="shared" si="22"/>
        <v>0</v>
      </c>
      <c r="W69" s="45">
        <f t="shared" si="16"/>
        <v>0</v>
      </c>
    </row>
    <row r="70" spans="1:23" ht="11.25" customHeight="1" x14ac:dyDescent="0.3">
      <c r="A70" s="38" t="s">
        <v>86</v>
      </c>
      <c r="B70" s="48"/>
      <c r="C70" s="9"/>
      <c r="D70" s="49"/>
      <c r="E70" s="49"/>
      <c r="F70" s="50"/>
      <c r="G70" s="49"/>
      <c r="H70" s="42">
        <f t="shared" si="17"/>
        <v>0</v>
      </c>
      <c r="I70" s="9"/>
      <c r="J70" s="49"/>
      <c r="K70" s="49"/>
      <c r="L70" s="50"/>
      <c r="M70" s="42">
        <f t="shared" si="18"/>
        <v>0</v>
      </c>
      <c r="N70" s="9"/>
      <c r="O70" s="43"/>
      <c r="P70" s="43"/>
      <c r="Q70" s="42">
        <f t="shared" si="19"/>
        <v>0</v>
      </c>
      <c r="R70" s="42">
        <f t="shared" si="20"/>
        <v>0</v>
      </c>
      <c r="S70" s="44">
        <f t="shared" si="14"/>
        <v>0</v>
      </c>
      <c r="T70" s="44">
        <f t="shared" si="15"/>
        <v>0</v>
      </c>
      <c r="U70" s="42">
        <f t="shared" si="21"/>
        <v>0</v>
      </c>
      <c r="V70" s="44">
        <f t="shared" si="22"/>
        <v>0</v>
      </c>
      <c r="W70" s="45">
        <f t="shared" si="16"/>
        <v>0</v>
      </c>
    </row>
    <row r="71" spans="1:23" ht="11.25" customHeight="1" x14ac:dyDescent="0.3">
      <c r="A71" s="46" t="s">
        <v>54</v>
      </c>
      <c r="B71" s="48">
        <v>1</v>
      </c>
      <c r="C71" s="9"/>
      <c r="D71" s="49"/>
      <c r="E71" s="49"/>
      <c r="F71" s="50"/>
      <c r="G71" s="49"/>
      <c r="H71" s="42">
        <f t="shared" si="17"/>
        <v>0</v>
      </c>
      <c r="I71" s="9"/>
      <c r="J71" s="49"/>
      <c r="K71" s="49"/>
      <c r="L71" s="50"/>
      <c r="M71" s="42">
        <f t="shared" si="18"/>
        <v>0</v>
      </c>
      <c r="N71" s="9"/>
      <c r="O71" s="43"/>
      <c r="P71" s="43"/>
      <c r="Q71" s="42">
        <f t="shared" si="19"/>
        <v>0</v>
      </c>
      <c r="R71" s="42">
        <f t="shared" si="20"/>
        <v>0</v>
      </c>
      <c r="S71" s="44">
        <f t="shared" si="14"/>
        <v>0</v>
      </c>
      <c r="T71" s="44">
        <f t="shared" si="15"/>
        <v>0</v>
      </c>
      <c r="U71" s="42">
        <f t="shared" si="21"/>
        <v>0</v>
      </c>
      <c r="V71" s="44">
        <f t="shared" si="22"/>
        <v>0</v>
      </c>
      <c r="W71" s="45">
        <f t="shared" si="16"/>
        <v>0</v>
      </c>
    </row>
    <row r="72" spans="1:23" ht="11.25" customHeight="1" x14ac:dyDescent="0.3">
      <c r="A72" s="46" t="s">
        <v>67</v>
      </c>
      <c r="B72" s="48">
        <v>3</v>
      </c>
      <c r="C72" s="9"/>
      <c r="D72" s="49"/>
      <c r="E72" s="49"/>
      <c r="F72" s="50"/>
      <c r="G72" s="49">
        <v>35</v>
      </c>
      <c r="H72" s="42">
        <f t="shared" si="17"/>
        <v>0.10500000000000001</v>
      </c>
      <c r="I72" s="9"/>
      <c r="J72" s="49"/>
      <c r="K72" s="49"/>
      <c r="L72" s="50"/>
      <c r="M72" s="42">
        <f t="shared" si="18"/>
        <v>0</v>
      </c>
      <c r="N72" s="9"/>
      <c r="O72" s="43">
        <v>1</v>
      </c>
      <c r="P72" s="43"/>
      <c r="Q72" s="42">
        <f t="shared" si="19"/>
        <v>0.10500000000000001</v>
      </c>
      <c r="R72" s="42">
        <f t="shared" si="20"/>
        <v>0</v>
      </c>
      <c r="S72" s="44">
        <f t="shared" si="14"/>
        <v>6.8985000000000003</v>
      </c>
      <c r="T72" s="44">
        <f t="shared" si="15"/>
        <v>0</v>
      </c>
      <c r="U72" s="42">
        <f t="shared" si="21"/>
        <v>38.325000000000003</v>
      </c>
      <c r="V72" s="44">
        <f t="shared" si="22"/>
        <v>6.8985000000000003</v>
      </c>
      <c r="W72" s="45">
        <f t="shared" si="16"/>
        <v>6.9779295469724455E-3</v>
      </c>
    </row>
    <row r="73" spans="1:23" ht="11.25" customHeight="1" x14ac:dyDescent="0.3">
      <c r="A73" s="46"/>
      <c r="B73" s="48"/>
      <c r="C73" s="9"/>
      <c r="D73" s="49"/>
      <c r="E73" s="49"/>
      <c r="F73" s="50"/>
      <c r="G73" s="49"/>
      <c r="H73" s="42">
        <f t="shared" si="17"/>
        <v>0</v>
      </c>
      <c r="I73" s="9"/>
      <c r="J73" s="49"/>
      <c r="K73" s="49"/>
      <c r="L73" s="50"/>
      <c r="M73" s="42">
        <f t="shared" si="18"/>
        <v>0</v>
      </c>
      <c r="N73" s="9"/>
      <c r="O73" s="43"/>
      <c r="P73" s="43"/>
      <c r="Q73" s="42">
        <f t="shared" si="19"/>
        <v>0</v>
      </c>
      <c r="R73" s="42">
        <f t="shared" si="20"/>
        <v>0</v>
      </c>
      <c r="S73" s="44">
        <f t="shared" si="14"/>
        <v>0</v>
      </c>
      <c r="T73" s="44">
        <f t="shared" si="15"/>
        <v>0</v>
      </c>
      <c r="U73" s="42">
        <f t="shared" si="21"/>
        <v>0</v>
      </c>
      <c r="V73" s="44">
        <f t="shared" si="22"/>
        <v>0</v>
      </c>
      <c r="W73" s="45">
        <f t="shared" si="16"/>
        <v>0</v>
      </c>
    </row>
    <row r="74" spans="1:23" ht="11.25" customHeight="1" x14ac:dyDescent="0.3">
      <c r="A74" s="38" t="s">
        <v>68</v>
      </c>
      <c r="B74" s="48"/>
      <c r="C74" s="9"/>
      <c r="D74" s="49"/>
      <c r="E74" s="49"/>
      <c r="F74" s="50"/>
      <c r="G74" s="49"/>
      <c r="H74" s="42">
        <f t="shared" ref="H74:H79" si="23">IFERROR(IF(G74&gt;0,B74*(G74/1000),(F74/(D74*60+E74))*60),0)</f>
        <v>0</v>
      </c>
      <c r="I74" s="9"/>
      <c r="J74" s="49"/>
      <c r="K74" s="49"/>
      <c r="L74" s="50"/>
      <c r="M74" s="42">
        <f t="shared" ref="M74:M79" si="24">IFERROR((L74/(J74*60+K74))*60,0)</f>
        <v>0</v>
      </c>
      <c r="N74" s="9"/>
      <c r="O74" s="43"/>
      <c r="P74" s="43"/>
      <c r="Q74" s="42">
        <f t="shared" ref="Q74:Q79" si="25">((O74*60+P74)/60)*H74</f>
        <v>0</v>
      </c>
      <c r="R74" s="42">
        <f t="shared" ref="R74:R79" si="26">(((24*60)-(O74*60+P74))/60)*M74</f>
        <v>0</v>
      </c>
      <c r="S74" s="44">
        <f t="shared" si="14"/>
        <v>0</v>
      </c>
      <c r="T74" s="44">
        <f t="shared" si="15"/>
        <v>0</v>
      </c>
      <c r="U74" s="42">
        <f t="shared" ref="U74:U79" si="27">H74*O74*365+M74*R74*365</f>
        <v>0</v>
      </c>
      <c r="V74" s="44">
        <f t="shared" ref="V74:V79" si="28">S74+T74</f>
        <v>0</v>
      </c>
      <c r="W74" s="45">
        <f t="shared" si="16"/>
        <v>0</v>
      </c>
    </row>
    <row r="75" spans="1:23" ht="11.25" customHeight="1" x14ac:dyDescent="0.3">
      <c r="A75" s="46" t="s">
        <v>69</v>
      </c>
      <c r="B75" s="48">
        <v>1</v>
      </c>
      <c r="C75" s="9"/>
      <c r="D75" s="49">
        <v>23</v>
      </c>
      <c r="E75" s="49">
        <v>27</v>
      </c>
      <c r="F75" s="50">
        <v>0.27</v>
      </c>
      <c r="G75" s="49"/>
      <c r="H75" s="42">
        <f t="shared" ref="H75" si="29">IFERROR(IF(G75&gt;0,B75*(G75/1000),(F75/(D75*60+E75))*60),0)</f>
        <v>1.1513859275053306E-2</v>
      </c>
      <c r="I75" s="9"/>
      <c r="J75" s="49"/>
      <c r="K75" s="49"/>
      <c r="L75" s="50"/>
      <c r="M75" s="42">
        <f t="shared" ref="M75" si="30">IFERROR((L75/(J75*60+K75))*60,0)</f>
        <v>0</v>
      </c>
      <c r="N75" s="9"/>
      <c r="O75" s="43">
        <v>24</v>
      </c>
      <c r="P75" s="43"/>
      <c r="Q75" s="42">
        <f t="shared" ref="Q75" si="31">((O75*60+P75)/60)*H75</f>
        <v>0.27633262260127933</v>
      </c>
      <c r="R75" s="42">
        <f t="shared" ref="R75" si="32">(((24*60)-(O75*60+P75))/60)*M75</f>
        <v>0</v>
      </c>
      <c r="S75" s="44">
        <f t="shared" si="14"/>
        <v>18.155053304904051</v>
      </c>
      <c r="T75" s="44">
        <f t="shared" si="15"/>
        <v>0</v>
      </c>
      <c r="U75" s="42">
        <f t="shared" ref="U75" si="33">H75*O75*365+M75*R75*365</f>
        <v>100.86140724946695</v>
      </c>
      <c r="V75" s="44">
        <f t="shared" ref="V75" si="34">S75+T75</f>
        <v>18.155053304904051</v>
      </c>
      <c r="W75" s="45">
        <f t="shared" si="16"/>
        <v>1.8364091162303357E-2</v>
      </c>
    </row>
    <row r="76" spans="1:23" ht="11.25" customHeight="1" x14ac:dyDescent="0.3">
      <c r="A76" s="46" t="s">
        <v>70</v>
      </c>
      <c r="B76" s="48">
        <v>1</v>
      </c>
      <c r="C76" s="9"/>
      <c r="D76" s="49">
        <v>117</v>
      </c>
      <c r="E76" s="49">
        <v>2</v>
      </c>
      <c r="F76" s="50">
        <v>18.239999999999998</v>
      </c>
      <c r="G76" s="49"/>
      <c r="H76" s="42">
        <f t="shared" ref="H76" si="35">IFERROR(IF(G76&gt;0,B76*(G76/1000),(F76/(D76*60+E76))*60),0)</f>
        <v>0.15585303332383935</v>
      </c>
      <c r="I76" s="9"/>
      <c r="J76" s="49"/>
      <c r="K76" s="49"/>
      <c r="L76" s="50"/>
      <c r="M76" s="42">
        <f t="shared" ref="M76" si="36">IFERROR((L76/(J76*60+K76))*60,0)</f>
        <v>0</v>
      </c>
      <c r="N76" s="9"/>
      <c r="O76" s="43">
        <v>3</v>
      </c>
      <c r="P76" s="43"/>
      <c r="Q76" s="42">
        <f t="shared" ref="Q76" si="37">((O76*60+P76)/60)*H76</f>
        <v>0.46755909997151801</v>
      </c>
      <c r="R76" s="42">
        <f t="shared" ref="R76" si="38">(((24*60)-(O76*60+P76))/60)*M76</f>
        <v>0</v>
      </c>
      <c r="S76" s="44">
        <f t="shared" si="14"/>
        <v>30.718632868128736</v>
      </c>
      <c r="T76" s="44">
        <f t="shared" si="15"/>
        <v>0</v>
      </c>
      <c r="U76" s="42">
        <f t="shared" ref="U76" si="39">H76*O76*365+M76*R76*365</f>
        <v>170.65907148960409</v>
      </c>
      <c r="V76" s="44">
        <f t="shared" ref="V76" si="40">S76+T76</f>
        <v>30.718632868128736</v>
      </c>
      <c r="W76" s="45">
        <f t="shared" si="16"/>
        <v>3.107232817759142E-2</v>
      </c>
    </row>
    <row r="77" spans="1:23" ht="11.25" customHeight="1" x14ac:dyDescent="0.3">
      <c r="A77" s="46" t="s">
        <v>71</v>
      </c>
      <c r="B77" s="48">
        <v>1</v>
      </c>
      <c r="C77" s="9"/>
      <c r="D77" s="49"/>
      <c r="E77" s="49"/>
      <c r="F77" s="50"/>
      <c r="G77" s="49"/>
      <c r="H77" s="42">
        <f t="shared" ref="H77" si="41">IFERROR(IF(G77&gt;0,B77*(G77/1000),(F77/(D77*60+E77))*60),0)</f>
        <v>0</v>
      </c>
      <c r="I77" s="9"/>
      <c r="J77" s="49"/>
      <c r="K77" s="49"/>
      <c r="L77" s="50"/>
      <c r="M77" s="42">
        <f t="shared" ref="M77" si="42">IFERROR((L77/(J77*60+K77))*60,0)</f>
        <v>0</v>
      </c>
      <c r="N77" s="9"/>
      <c r="O77" s="43"/>
      <c r="P77" s="43">
        <v>30</v>
      </c>
      <c r="Q77" s="42">
        <f t="shared" ref="Q77" si="43">((O77*60+P77)/60)*H77</f>
        <v>0</v>
      </c>
      <c r="R77" s="42">
        <f t="shared" ref="R77" si="44">(((24*60)-(O77*60+P77))/60)*M77</f>
        <v>0</v>
      </c>
      <c r="S77" s="44">
        <f t="shared" si="14"/>
        <v>0</v>
      </c>
      <c r="T77" s="44">
        <f t="shared" si="15"/>
        <v>0</v>
      </c>
      <c r="U77" s="42">
        <f t="shared" ref="U77" si="45">H77*O77*365+M77*R77*365</f>
        <v>0</v>
      </c>
      <c r="V77" s="44">
        <f t="shared" ref="V77" si="46">S77+T77</f>
        <v>0</v>
      </c>
      <c r="W77" s="45">
        <f t="shared" si="16"/>
        <v>0</v>
      </c>
    </row>
    <row r="78" spans="1:23" ht="11.25" customHeight="1" x14ac:dyDescent="0.3">
      <c r="A78" s="46" t="s">
        <v>33</v>
      </c>
      <c r="B78" s="48">
        <v>1</v>
      </c>
      <c r="C78" s="9"/>
      <c r="D78" s="49"/>
      <c r="E78" s="49"/>
      <c r="F78" s="50"/>
      <c r="G78" s="49"/>
      <c r="H78" s="42">
        <f t="shared" si="23"/>
        <v>0</v>
      </c>
      <c r="I78" s="9"/>
      <c r="J78" s="49"/>
      <c r="K78" s="49"/>
      <c r="L78" s="50"/>
      <c r="M78" s="42">
        <f t="shared" si="24"/>
        <v>0</v>
      </c>
      <c r="N78" s="9"/>
      <c r="O78" s="43"/>
      <c r="P78" s="43"/>
      <c r="Q78" s="42">
        <f t="shared" si="25"/>
        <v>0</v>
      </c>
      <c r="R78" s="42">
        <f t="shared" si="26"/>
        <v>0</v>
      </c>
      <c r="S78" s="44">
        <f t="shared" si="14"/>
        <v>0</v>
      </c>
      <c r="T78" s="44">
        <f t="shared" si="15"/>
        <v>0</v>
      </c>
      <c r="U78" s="42">
        <f t="shared" si="27"/>
        <v>0</v>
      </c>
      <c r="V78" s="44">
        <f t="shared" si="28"/>
        <v>0</v>
      </c>
      <c r="W78" s="45">
        <f t="shared" si="16"/>
        <v>0</v>
      </c>
    </row>
    <row r="79" spans="1:23" ht="11.25" customHeight="1" x14ac:dyDescent="0.3">
      <c r="A79" s="46" t="s">
        <v>72</v>
      </c>
      <c r="B79" s="48">
        <v>1</v>
      </c>
      <c r="C79" s="9"/>
      <c r="D79" s="49"/>
      <c r="E79" s="49"/>
      <c r="F79" s="50"/>
      <c r="G79" s="49">
        <v>40</v>
      </c>
      <c r="H79" s="42">
        <f t="shared" si="23"/>
        <v>0.04</v>
      </c>
      <c r="I79" s="9"/>
      <c r="J79" s="49"/>
      <c r="K79" s="49"/>
      <c r="L79" s="50"/>
      <c r="M79" s="42">
        <f t="shared" si="24"/>
        <v>0</v>
      </c>
      <c r="N79" s="9"/>
      <c r="O79" s="43">
        <v>1</v>
      </c>
      <c r="P79" s="43"/>
      <c r="Q79" s="42">
        <f t="shared" si="25"/>
        <v>0.04</v>
      </c>
      <c r="R79" s="42">
        <f t="shared" si="26"/>
        <v>0</v>
      </c>
      <c r="S79" s="44">
        <f t="shared" si="14"/>
        <v>2.6279999999999997</v>
      </c>
      <c r="T79" s="44">
        <f t="shared" si="15"/>
        <v>0</v>
      </c>
      <c r="U79" s="42">
        <f t="shared" si="27"/>
        <v>14.6</v>
      </c>
      <c r="V79" s="44">
        <f t="shared" si="28"/>
        <v>2.6279999999999997</v>
      </c>
      <c r="W79" s="45">
        <f t="shared" si="16"/>
        <v>2.6582588750371215E-3</v>
      </c>
    </row>
    <row r="80" spans="1:23" ht="11.25" customHeight="1" x14ac:dyDescent="0.3">
      <c r="A80" s="46"/>
      <c r="B80" s="48"/>
      <c r="C80" s="9"/>
      <c r="D80" s="49"/>
      <c r="E80" s="49"/>
      <c r="F80" s="50"/>
      <c r="G80" s="49"/>
      <c r="H80" s="42">
        <f t="shared" si="17"/>
        <v>0</v>
      </c>
      <c r="I80" s="9"/>
      <c r="J80" s="49"/>
      <c r="K80" s="49"/>
      <c r="L80" s="50"/>
      <c r="M80" s="42">
        <f t="shared" si="18"/>
        <v>0</v>
      </c>
      <c r="N80" s="9"/>
      <c r="O80" s="43"/>
      <c r="P80" s="43"/>
      <c r="Q80" s="42">
        <f t="shared" si="19"/>
        <v>0</v>
      </c>
      <c r="R80" s="42">
        <f t="shared" si="20"/>
        <v>0</v>
      </c>
      <c r="S80" s="44">
        <f t="shared" si="14"/>
        <v>0</v>
      </c>
      <c r="T80" s="44">
        <f t="shared" si="15"/>
        <v>0</v>
      </c>
      <c r="U80" s="42">
        <f t="shared" si="21"/>
        <v>0</v>
      </c>
      <c r="V80" s="44">
        <f t="shared" si="22"/>
        <v>0</v>
      </c>
      <c r="W80" s="45">
        <f t="shared" si="16"/>
        <v>0</v>
      </c>
    </row>
    <row r="81" spans="1:23" ht="11.25" customHeight="1" x14ac:dyDescent="0.3">
      <c r="A81" s="38" t="s">
        <v>73</v>
      </c>
      <c r="B81" s="48"/>
      <c r="C81" s="9"/>
      <c r="D81" s="49"/>
      <c r="E81" s="49"/>
      <c r="F81" s="50"/>
      <c r="G81" s="49"/>
      <c r="H81" s="42">
        <f t="shared" si="17"/>
        <v>0</v>
      </c>
      <c r="I81" s="9"/>
      <c r="J81" s="49"/>
      <c r="K81" s="49"/>
      <c r="L81" s="50"/>
      <c r="M81" s="42">
        <f t="shared" si="18"/>
        <v>0</v>
      </c>
      <c r="N81" s="9"/>
      <c r="O81" s="43"/>
      <c r="P81" s="43"/>
      <c r="Q81" s="42">
        <f t="shared" si="19"/>
        <v>0</v>
      </c>
      <c r="R81" s="42">
        <f t="shared" si="20"/>
        <v>0</v>
      </c>
      <c r="S81" s="44">
        <f t="shared" si="14"/>
        <v>0</v>
      </c>
      <c r="T81" s="44">
        <f t="shared" si="15"/>
        <v>0</v>
      </c>
      <c r="U81" s="42">
        <f t="shared" si="21"/>
        <v>0</v>
      </c>
      <c r="V81" s="44">
        <f t="shared" si="22"/>
        <v>0</v>
      </c>
      <c r="W81" s="45">
        <f t="shared" si="16"/>
        <v>0</v>
      </c>
    </row>
    <row r="82" spans="1:23" ht="11.25" customHeight="1" x14ac:dyDescent="0.3">
      <c r="A82" s="46" t="s">
        <v>74</v>
      </c>
      <c r="B82" s="48">
        <v>1</v>
      </c>
      <c r="C82" s="9"/>
      <c r="D82" s="49"/>
      <c r="E82" s="49"/>
      <c r="F82" s="50"/>
      <c r="G82" s="49">
        <v>20</v>
      </c>
      <c r="H82" s="42">
        <f t="shared" ref="H82" si="47">IFERROR(IF(G82&gt;0,B82*(G82/1000),(F82/(D82*60+E82))*60),0)</f>
        <v>0.02</v>
      </c>
      <c r="I82" s="9"/>
      <c r="J82" s="49"/>
      <c r="K82" s="49"/>
      <c r="L82" s="50"/>
      <c r="M82" s="42">
        <f t="shared" ref="M82" si="48">IFERROR((L82/(J82*60+K82))*60,0)</f>
        <v>0</v>
      </c>
      <c r="N82" s="9"/>
      <c r="O82" s="43">
        <v>24</v>
      </c>
      <c r="P82" s="43"/>
      <c r="Q82" s="42">
        <f t="shared" ref="Q82" si="49">((O82*60+P82)/60)*H82</f>
        <v>0.48</v>
      </c>
      <c r="R82" s="42">
        <f t="shared" ref="R82" si="50">(((24*60)-(O82*60+P82))/60)*M82</f>
        <v>0</v>
      </c>
      <c r="S82" s="44">
        <f t="shared" si="14"/>
        <v>31.535999999999998</v>
      </c>
      <c r="T82" s="44">
        <f t="shared" si="15"/>
        <v>0</v>
      </c>
      <c r="U82" s="42">
        <f t="shared" ref="U82" si="51">H82*O82*365+M82*R82*365</f>
        <v>175.2</v>
      </c>
      <c r="V82" s="44">
        <f t="shared" ref="V82" si="52">S82+T82</f>
        <v>31.535999999999998</v>
      </c>
      <c r="W82" s="45">
        <f t="shared" si="16"/>
        <v>3.1899106500445459E-2</v>
      </c>
    </row>
    <row r="83" spans="1:23" ht="11.25" customHeight="1" x14ac:dyDescent="0.3">
      <c r="A83" s="46" t="s">
        <v>75</v>
      </c>
      <c r="B83" s="48">
        <v>1</v>
      </c>
      <c r="C83" s="9"/>
      <c r="D83" s="49"/>
      <c r="E83" s="49"/>
      <c r="F83" s="50"/>
      <c r="G83" s="49"/>
      <c r="H83" s="42">
        <f t="shared" ref="H83" si="53">IFERROR(IF(G83&gt;0,B83*(G83/1000),(F83/(D83*60+E83))*60),0)</f>
        <v>0</v>
      </c>
      <c r="I83" s="9"/>
      <c r="J83" s="49"/>
      <c r="K83" s="49"/>
      <c r="L83" s="50"/>
      <c r="M83" s="42">
        <f t="shared" ref="M83" si="54">IFERROR((L83/(J83*60+K83))*60,0)</f>
        <v>0</v>
      </c>
      <c r="N83" s="9"/>
      <c r="O83" s="43">
        <v>24</v>
      </c>
      <c r="P83" s="43"/>
      <c r="Q83" s="42">
        <f t="shared" ref="Q83" si="55">((O83*60+P83)/60)*H83</f>
        <v>0</v>
      </c>
      <c r="R83" s="42">
        <f t="shared" ref="R83" si="56">(((24*60)-(O83*60+P83))/60)*M83</f>
        <v>0</v>
      </c>
      <c r="S83" s="44">
        <f t="shared" si="14"/>
        <v>0</v>
      </c>
      <c r="T83" s="44">
        <f t="shared" si="15"/>
        <v>0</v>
      </c>
      <c r="U83" s="42">
        <f t="shared" ref="U83" si="57">H83*O83*365+M83*R83*365</f>
        <v>0</v>
      </c>
      <c r="V83" s="44">
        <f t="shared" ref="V83" si="58">S83+T83</f>
        <v>0</v>
      </c>
      <c r="W83" s="45">
        <f t="shared" si="16"/>
        <v>0</v>
      </c>
    </row>
    <row r="84" spans="1:23" ht="11.25" customHeight="1" x14ac:dyDescent="0.3">
      <c r="A84" s="46" t="s">
        <v>76</v>
      </c>
      <c r="B84" s="48">
        <v>3</v>
      </c>
      <c r="C84" s="9"/>
      <c r="D84" s="49"/>
      <c r="E84" s="49"/>
      <c r="F84" s="50"/>
      <c r="G84" s="49">
        <v>50</v>
      </c>
      <c r="H84" s="42">
        <f t="shared" si="17"/>
        <v>0.15000000000000002</v>
      </c>
      <c r="I84" s="9"/>
      <c r="J84" s="49"/>
      <c r="K84" s="49"/>
      <c r="L84" s="50"/>
      <c r="M84" s="42">
        <f t="shared" si="18"/>
        <v>0</v>
      </c>
      <c r="N84" s="9"/>
      <c r="O84" s="43">
        <v>4</v>
      </c>
      <c r="P84" s="43"/>
      <c r="Q84" s="42">
        <f t="shared" si="19"/>
        <v>0.60000000000000009</v>
      </c>
      <c r="R84" s="42">
        <f t="shared" si="20"/>
        <v>0</v>
      </c>
      <c r="S84" s="44">
        <f t="shared" si="14"/>
        <v>39.42</v>
      </c>
      <c r="T84" s="44">
        <f t="shared" si="15"/>
        <v>0</v>
      </c>
      <c r="U84" s="42">
        <f t="shared" si="21"/>
        <v>219.00000000000003</v>
      </c>
      <c r="V84" s="44">
        <f t="shared" si="22"/>
        <v>39.42</v>
      </c>
      <c r="W84" s="45">
        <f t="shared" si="16"/>
        <v>3.9873883125556828E-2</v>
      </c>
    </row>
    <row r="85" spans="1:23" ht="11.25" customHeight="1" x14ac:dyDescent="0.3">
      <c r="A85" s="46"/>
      <c r="B85" s="48"/>
      <c r="C85" s="9"/>
      <c r="D85" s="49"/>
      <c r="E85" s="49"/>
      <c r="F85" s="50"/>
      <c r="G85" s="49"/>
      <c r="H85" s="42">
        <f t="shared" si="17"/>
        <v>0</v>
      </c>
      <c r="I85" s="9"/>
      <c r="J85" s="49"/>
      <c r="K85" s="49"/>
      <c r="L85" s="50"/>
      <c r="M85" s="42">
        <f t="shared" si="18"/>
        <v>0</v>
      </c>
      <c r="N85" s="9"/>
      <c r="O85" s="43"/>
      <c r="P85" s="43"/>
      <c r="Q85" s="42">
        <f t="shared" si="19"/>
        <v>0</v>
      </c>
      <c r="R85" s="42">
        <f t="shared" si="20"/>
        <v>0</v>
      </c>
      <c r="S85" s="44">
        <f t="shared" si="14"/>
        <v>0</v>
      </c>
      <c r="T85" s="44">
        <f t="shared" si="15"/>
        <v>0</v>
      </c>
      <c r="U85" s="42">
        <f t="shared" si="21"/>
        <v>0</v>
      </c>
      <c r="V85" s="44">
        <f t="shared" si="22"/>
        <v>0</v>
      </c>
      <c r="W85" s="45">
        <f t="shared" si="16"/>
        <v>0</v>
      </c>
    </row>
  </sheetData>
  <sheetProtection selectLockedCells="1"/>
  <mergeCells count="4">
    <mergeCell ref="O3:V3"/>
    <mergeCell ref="D3:H3"/>
    <mergeCell ref="J3:M3"/>
    <mergeCell ref="S5:T5"/>
  </mergeCells>
  <conditionalFormatting sqref="W25:W30 W32:W37 W63:W66 W15:W22 W39 W69 W73 W80 W85 W6:W13 W44:W60">
    <cfRule type="cellIs" dxfId="74" priority="88" stopIfTrue="1" operator="between">
      <formula>0</formula>
      <formula>0.015</formula>
    </cfRule>
    <cfRule type="cellIs" dxfId="73" priority="89" stopIfTrue="1" operator="between">
      <formula>0.015</formula>
      <formula>0.05</formula>
    </cfRule>
    <cfRule type="cellIs" dxfId="72" priority="90" stopIfTrue="1" operator="greaterThan">
      <formula>0.05</formula>
    </cfRule>
  </conditionalFormatting>
  <conditionalFormatting sqref="W31">
    <cfRule type="cellIs" dxfId="71" priority="61" stopIfTrue="1" operator="between">
      <formula>0</formula>
      <formula>0.015</formula>
    </cfRule>
    <cfRule type="cellIs" dxfId="70" priority="62" stopIfTrue="1" operator="between">
      <formula>0.015</formula>
      <formula>0.05</formula>
    </cfRule>
    <cfRule type="cellIs" dxfId="69" priority="63" stopIfTrue="1" operator="greaterThan">
      <formula>0.05</formula>
    </cfRule>
  </conditionalFormatting>
  <conditionalFormatting sqref="W24">
    <cfRule type="cellIs" dxfId="68" priority="58" stopIfTrue="1" operator="between">
      <formula>0</formula>
      <formula>0.015</formula>
    </cfRule>
    <cfRule type="cellIs" dxfId="67" priority="59" stopIfTrue="1" operator="between">
      <formula>0.015</formula>
      <formula>0.05</formula>
    </cfRule>
    <cfRule type="cellIs" dxfId="66" priority="60" stopIfTrue="1" operator="greaterThan">
      <formula>0.05</formula>
    </cfRule>
  </conditionalFormatting>
  <conditionalFormatting sqref="W67:W68">
    <cfRule type="cellIs" dxfId="65" priority="55" stopIfTrue="1" operator="between">
      <formula>0</formula>
      <formula>0.015</formula>
    </cfRule>
    <cfRule type="cellIs" dxfId="64" priority="56" stopIfTrue="1" operator="between">
      <formula>0.015</formula>
      <formula>0.05</formula>
    </cfRule>
    <cfRule type="cellIs" dxfId="63" priority="57" stopIfTrue="1" operator="greaterThan">
      <formula>0.05</formula>
    </cfRule>
  </conditionalFormatting>
  <conditionalFormatting sqref="W61">
    <cfRule type="cellIs" dxfId="62" priority="46" stopIfTrue="1" operator="between">
      <formula>0</formula>
      <formula>0.015</formula>
    </cfRule>
    <cfRule type="cellIs" dxfId="61" priority="47" stopIfTrue="1" operator="between">
      <formula>0.015</formula>
      <formula>0.05</formula>
    </cfRule>
    <cfRule type="cellIs" dxfId="60" priority="48" stopIfTrue="1" operator="greaterThan">
      <formula>0.05</formula>
    </cfRule>
  </conditionalFormatting>
  <conditionalFormatting sqref="W62">
    <cfRule type="cellIs" dxfId="59" priority="43" stopIfTrue="1" operator="between">
      <formula>0</formula>
      <formula>0.015</formula>
    </cfRule>
    <cfRule type="cellIs" dxfId="58" priority="44" stopIfTrue="1" operator="between">
      <formula>0.015</formula>
      <formula>0.05</formula>
    </cfRule>
    <cfRule type="cellIs" dxfId="57" priority="45" stopIfTrue="1" operator="greaterThan">
      <formula>0.05</formula>
    </cfRule>
  </conditionalFormatting>
  <conditionalFormatting sqref="W14">
    <cfRule type="cellIs" dxfId="56" priority="40" stopIfTrue="1" operator="between">
      <formula>0</formula>
      <formula>0.015</formula>
    </cfRule>
    <cfRule type="cellIs" dxfId="55" priority="41" stopIfTrue="1" operator="between">
      <formula>0.015</formula>
      <formula>0.05</formula>
    </cfRule>
    <cfRule type="cellIs" dxfId="54" priority="42" stopIfTrue="1" operator="greaterThan">
      <formula>0.05</formula>
    </cfRule>
  </conditionalFormatting>
  <conditionalFormatting sqref="W38">
    <cfRule type="cellIs" dxfId="53" priority="37" stopIfTrue="1" operator="between">
      <formula>0</formula>
      <formula>0.015</formula>
    </cfRule>
    <cfRule type="cellIs" dxfId="52" priority="38" stopIfTrue="1" operator="between">
      <formula>0.015</formula>
      <formula>0.05</formula>
    </cfRule>
    <cfRule type="cellIs" dxfId="51" priority="39" stopIfTrue="1" operator="greaterThan">
      <formula>0.05</formula>
    </cfRule>
  </conditionalFormatting>
  <conditionalFormatting sqref="W40:W41 W43">
    <cfRule type="cellIs" dxfId="50" priority="34" stopIfTrue="1" operator="between">
      <formula>0</formula>
      <formula>0.015</formula>
    </cfRule>
    <cfRule type="cellIs" dxfId="49" priority="35" stopIfTrue="1" operator="between">
      <formula>0.015</formula>
      <formula>0.05</formula>
    </cfRule>
    <cfRule type="cellIs" dxfId="48" priority="36" stopIfTrue="1" operator="greaterThan">
      <formula>0.05</formula>
    </cfRule>
  </conditionalFormatting>
  <conditionalFormatting sqref="W42">
    <cfRule type="cellIs" dxfId="47" priority="31" stopIfTrue="1" operator="between">
      <formula>0</formula>
      <formula>0.015</formula>
    </cfRule>
    <cfRule type="cellIs" dxfId="46" priority="32" stopIfTrue="1" operator="between">
      <formula>0.015</formula>
      <formula>0.05</formula>
    </cfRule>
    <cfRule type="cellIs" dxfId="45" priority="33" stopIfTrue="1" operator="greaterThan">
      <formula>0.05</formula>
    </cfRule>
  </conditionalFormatting>
  <conditionalFormatting sqref="W23">
    <cfRule type="cellIs" dxfId="44" priority="25" stopIfTrue="1" operator="between">
      <formula>0</formula>
      <formula>0.015</formula>
    </cfRule>
    <cfRule type="cellIs" dxfId="43" priority="26" stopIfTrue="1" operator="between">
      <formula>0.015</formula>
      <formula>0.05</formula>
    </cfRule>
    <cfRule type="cellIs" dxfId="42" priority="27" stopIfTrue="1" operator="greaterThan">
      <formula>0.05</formula>
    </cfRule>
  </conditionalFormatting>
  <conditionalFormatting sqref="W70:W72">
    <cfRule type="cellIs" dxfId="41" priority="22" stopIfTrue="1" operator="between">
      <formula>0</formula>
      <formula>0.015</formula>
    </cfRule>
    <cfRule type="cellIs" dxfId="40" priority="23" stopIfTrue="1" operator="between">
      <formula>0.015</formula>
      <formula>0.05</formula>
    </cfRule>
    <cfRule type="cellIs" dxfId="39" priority="24" stopIfTrue="1" operator="greaterThan">
      <formula>0.05</formula>
    </cfRule>
  </conditionalFormatting>
  <conditionalFormatting sqref="W74 W78:W79">
    <cfRule type="cellIs" dxfId="38" priority="19" stopIfTrue="1" operator="between">
      <formula>0</formula>
      <formula>0.015</formula>
    </cfRule>
    <cfRule type="cellIs" dxfId="37" priority="20" stopIfTrue="1" operator="between">
      <formula>0.015</formula>
      <formula>0.05</formula>
    </cfRule>
    <cfRule type="cellIs" dxfId="36" priority="21" stopIfTrue="1" operator="greaterThan">
      <formula>0.05</formula>
    </cfRule>
  </conditionalFormatting>
  <conditionalFormatting sqref="W81 W84">
    <cfRule type="cellIs" dxfId="35" priority="16" stopIfTrue="1" operator="between">
      <formula>0</formula>
      <formula>0.015</formula>
    </cfRule>
    <cfRule type="cellIs" dxfId="34" priority="17" stopIfTrue="1" operator="between">
      <formula>0.015</formula>
      <formula>0.05</formula>
    </cfRule>
    <cfRule type="cellIs" dxfId="33" priority="18" stopIfTrue="1" operator="greaterThan">
      <formula>0.05</formula>
    </cfRule>
  </conditionalFormatting>
  <conditionalFormatting sqref="W82">
    <cfRule type="cellIs" dxfId="32" priority="10" stopIfTrue="1" operator="between">
      <formula>0</formula>
      <formula>0.015</formula>
    </cfRule>
    <cfRule type="cellIs" dxfId="31" priority="11" stopIfTrue="1" operator="between">
      <formula>0.015</formula>
      <formula>0.05</formula>
    </cfRule>
    <cfRule type="cellIs" dxfId="30" priority="12" stopIfTrue="1" operator="greaterThan">
      <formula>0.05</formula>
    </cfRule>
  </conditionalFormatting>
  <conditionalFormatting sqref="W83">
    <cfRule type="cellIs" dxfId="29" priority="7" stopIfTrue="1" operator="between">
      <formula>0</formula>
      <formula>0.015</formula>
    </cfRule>
    <cfRule type="cellIs" dxfId="28" priority="8" stopIfTrue="1" operator="between">
      <formula>0.015</formula>
      <formula>0.05</formula>
    </cfRule>
    <cfRule type="cellIs" dxfId="27" priority="9" stopIfTrue="1" operator="greaterThan">
      <formula>0.05</formula>
    </cfRule>
  </conditionalFormatting>
  <conditionalFormatting sqref="W75:W76">
    <cfRule type="cellIs" dxfId="26" priority="4" stopIfTrue="1" operator="between">
      <formula>0</formula>
      <formula>0.015</formula>
    </cfRule>
    <cfRule type="cellIs" dxfId="25" priority="5" stopIfTrue="1" operator="between">
      <formula>0.015</formula>
      <formula>0.05</formula>
    </cfRule>
    <cfRule type="cellIs" dxfId="24" priority="6" stopIfTrue="1" operator="greaterThan">
      <formula>0.05</formula>
    </cfRule>
  </conditionalFormatting>
  <conditionalFormatting sqref="W77">
    <cfRule type="cellIs" dxfId="23" priority="1" stopIfTrue="1" operator="between">
      <formula>0</formula>
      <formula>0.015</formula>
    </cfRule>
    <cfRule type="cellIs" dxfId="22" priority="2" stopIfTrue="1" operator="between">
      <formula>0.015</formula>
      <formula>0.05</formula>
    </cfRule>
    <cfRule type="cellIs" dxfId="21" priority="3" stopIfTrue="1" operator="greaterThan">
      <formula>0.05</formula>
    </cfRule>
  </conditionalFormatting>
  <pageMargins left="0.59055118110236227" right="0.39370078740157483" top="0.78740157480314965" bottom="0.39370078740157483" header="0.51181102362204722" footer="0.19685039370078741"/>
  <pageSetup paperSize="9" scale="99" fitToHeight="0" orientation="landscape" r:id="rId1"/>
  <headerFooter alignWithMargins="0">
    <oddHeader>&amp;L&amp;D &amp;T&amp;C&amp;"Arial,Vet"&amp;12Energie en water - &amp;A&amp;RPagina &amp;P van &amp;N</oddHeader>
  </headerFooter>
  <ignoredErrors>
    <ignoredError sqref="G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74"/>
  <sheetViews>
    <sheetView workbookViewId="0">
      <selection activeCell="A3" sqref="A3"/>
    </sheetView>
  </sheetViews>
  <sheetFormatPr defaultRowHeight="13.2" x14ac:dyDescent="0.25"/>
  <cols>
    <col min="1" max="1" width="21.5546875" bestFit="1" customWidth="1"/>
    <col min="2" max="2" width="8.109375" style="2" bestFit="1" customWidth="1"/>
    <col min="3" max="3" width="15.88671875" bestFit="1" customWidth="1"/>
  </cols>
  <sheetData>
    <row r="3" spans="1:2" x14ac:dyDescent="0.25">
      <c r="A3" s="3" t="s">
        <v>89</v>
      </c>
      <c r="B3" s="4" t="s">
        <v>77</v>
      </c>
    </row>
    <row r="4" spans="1:2" x14ac:dyDescent="0.25">
      <c r="A4" s="1" t="s">
        <v>87</v>
      </c>
      <c r="B4" s="2">
        <v>197.1</v>
      </c>
    </row>
    <row r="5" spans="1:2" x14ac:dyDescent="0.25">
      <c r="A5" s="1" t="s">
        <v>88</v>
      </c>
      <c r="B5" s="2">
        <v>147.82499999999999</v>
      </c>
    </row>
    <row r="6" spans="1:2" x14ac:dyDescent="0.25">
      <c r="A6" s="1" t="s">
        <v>79</v>
      </c>
      <c r="B6" s="2">
        <v>100.521</v>
      </c>
    </row>
    <row r="7" spans="1:2" x14ac:dyDescent="0.25">
      <c r="A7" s="1" t="s">
        <v>81</v>
      </c>
      <c r="B7" s="2">
        <v>79.682896080193444</v>
      </c>
    </row>
    <row r="8" spans="1:2" x14ac:dyDescent="0.25">
      <c r="A8" s="1" t="s">
        <v>35</v>
      </c>
      <c r="B8" s="2">
        <v>54.895999999999994</v>
      </c>
    </row>
    <row r="9" spans="1:2" x14ac:dyDescent="0.25">
      <c r="A9" s="1" t="s">
        <v>76</v>
      </c>
      <c r="B9" s="2">
        <v>39.42</v>
      </c>
    </row>
    <row r="10" spans="1:2" x14ac:dyDescent="0.25">
      <c r="A10" s="1" t="s">
        <v>25</v>
      </c>
      <c r="B10" s="2">
        <v>36.135000000000005</v>
      </c>
    </row>
    <row r="11" spans="1:2" x14ac:dyDescent="0.25">
      <c r="A11" s="1" t="s">
        <v>83</v>
      </c>
      <c r="B11" s="2">
        <v>32.85</v>
      </c>
    </row>
    <row r="12" spans="1:2" x14ac:dyDescent="0.25">
      <c r="A12" s="1" t="s">
        <v>82</v>
      </c>
      <c r="B12" s="2">
        <v>32.85</v>
      </c>
    </row>
    <row r="13" spans="1:2" x14ac:dyDescent="0.25">
      <c r="A13" s="1" t="s">
        <v>74</v>
      </c>
      <c r="B13" s="2">
        <v>31.535999999999998</v>
      </c>
    </row>
    <row r="14" spans="1:2" x14ac:dyDescent="0.25">
      <c r="A14" s="5" t="s">
        <v>78</v>
      </c>
      <c r="B14" s="6">
        <v>752.81589608019351</v>
      </c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Electra verbruik</vt:lpstr>
      <vt:lpstr>Top verbruikers</vt:lpstr>
      <vt:lpstr>'Electra verbruik'!Afdrukbereik</vt:lpstr>
      <vt:lpstr>'Electra verbruik'!Afdruktitels</vt:lpstr>
      <vt:lpstr>kWhPrijs</vt:lpstr>
      <vt:lpstr>TotaalKosten</vt:lpstr>
    </vt:vector>
  </TitlesOfParts>
  <Manager/>
  <Company>i4strategy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Energieverbruik inzichtelijk</dc:title>
  <dc:subject>Energie</dc:subject>
  <dc:creator>Aad</dc:creator>
  <cp:keywords>Energie</cp:keywords>
  <dc:description/>
  <cp:lastModifiedBy>My Asus</cp:lastModifiedBy>
  <cp:revision/>
  <dcterms:created xsi:type="dcterms:W3CDTF">1999-12-30T10:21:55Z</dcterms:created>
  <dcterms:modified xsi:type="dcterms:W3CDTF">2017-10-13T18:15:07Z</dcterms:modified>
  <cp:category>Wonen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-2146016125</vt:i4>
  </property>
  <property fmtid="{D5CDD505-2E9C-101B-9397-08002B2CF9AE}" pid="3" name="_EmailSubject">
    <vt:lpwstr>Energie en water 2004-2005.xls</vt:lpwstr>
  </property>
  <property fmtid="{D5CDD505-2E9C-101B-9397-08002B2CF9AE}" pid="4" name="_AuthorEmail">
    <vt:lpwstr>A.A.J.Weesenaar@kabelfoon.nl</vt:lpwstr>
  </property>
  <property fmtid="{D5CDD505-2E9C-101B-9397-08002B2CF9AE}" pid="5" name="_AuthorEmailDisplayName">
    <vt:lpwstr>A.A.J. Weesenaar</vt:lpwstr>
  </property>
  <property fmtid="{D5CDD505-2E9C-101B-9397-08002B2CF9AE}" pid="6" name="_PreviousAdHocReviewCycleID">
    <vt:i4>-2146016125</vt:i4>
  </property>
  <property fmtid="{D5CDD505-2E9C-101B-9397-08002B2CF9AE}" pid="7" name="_ReviewingToolsShownOnce">
    <vt:lpwstr/>
  </property>
</Properties>
</file>